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s">'[2]1-Import Product Data Sheet'!$X$2</definedName>
    <definedName name="bigidea">[3]Lists!$I$6:$I$29</definedName>
    <definedName name="Brand">'[2]1-Import Product Data Sheet'!$N$102:$N$144</definedName>
    <definedName name="Branded">[3]Lists!$F$6:$F$38</definedName>
    <definedName name="CATEGORY">[4]Sheet1!$DW$2:$DW$3</definedName>
    <definedName name="color">[3]Lists!$J$6:$J$29</definedName>
    <definedName name="COLOR_FAMILY">'[5]x-Lists'!$AB$2:$AB$18</definedName>
    <definedName name="colour">[4]Sheet1!$EH$2:$EH$3</definedName>
    <definedName name="Cycle">[3]Lists!$E$6:$E$30</definedName>
    <definedName name="den">[3]Lists!$L$6:$L$29</definedName>
    <definedName name="division">'[6]X-PORTS'!$K$4:$K$12</definedName>
    <definedName name="FASHION">[7]LIST!$E$2:$E$7</definedName>
    <definedName name="foam">[4]Sheet1!$EC$2:$EC$3</definedName>
    <definedName name="FOBCostPerPiece">#REF!</definedName>
    <definedName name="INITIALBUY">[7]LIST!$G$2:$G$7</definedName>
    <definedName name="KD">[4]Sheet1!$DS$2:$DS$2</definedName>
    <definedName name="LIFESTYLE">[7]LIST!$C$2:$C$7</definedName>
    <definedName name="LOCALIZATION__PRICEPOINT">'[5]x-Lists'!$Z$2:$Z$4</definedName>
    <definedName name="M">[4]Sheet1!$EA$2:$EA$3</definedName>
    <definedName name="PACK">[4]Sheet1!$EE$2:$EE$3</definedName>
    <definedName name="PackageType">'[2]1-Import Product Data Sheet'!$L$102:$L$131</definedName>
    <definedName name="PDQList">'[2]1-Import Product Data Sheet'!$AR$1:$AR$24</definedName>
    <definedName name="PORT_IFF">[8]a!$A$10:$B$35</definedName>
    <definedName name="ports">'[6]X-PORTS'!$D$4:$D$33</definedName>
    <definedName name="PortSeq">'[2]1-Import Product Data Sheet'!$U$2</definedName>
    <definedName name="PortSeqLCL">#REF!</definedName>
    <definedName name="POtype">#REF!</definedName>
    <definedName name="PrevBuy">'[2]1-Import Product Data Sheet'!$AR$26:$AR$27</definedName>
    <definedName name="PRICE">[7]LIST!$B$2:$B$6</definedName>
    <definedName name="RateSeq">'[2]1-Import Product Data Sheet'!$X$2</definedName>
    <definedName name="THEME">'[5]x-Lists'!$AQ$2:$AQ$12</definedName>
    <definedName name="TREATMENT">'[5]x-Lists'!$AR$2:$AR$23</definedName>
    <definedName name="UNIT">[4]Sheet1!$EF$2:$EF$3</definedName>
    <definedName name="USPORTS">'[6]X-PORTS'!$I$5:$I$7</definedName>
    <definedName name="wood">[4]Sheet1!$EG$2:$EG$3</definedName>
    <definedName name="World1">[3]Lists!$H$6:$H$29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3" i="1" l="1"/>
  <c r="AQ13" i="1"/>
  <c r="AN13" i="1"/>
  <c r="AK13" i="1"/>
  <c r="AI13" i="1"/>
  <c r="AF13" i="1"/>
  <c r="AA13" i="1"/>
  <c r="AB13" i="1" s="1"/>
  <c r="AD13" i="1" s="1"/>
  <c r="S13" i="1"/>
  <c r="R13" i="1"/>
  <c r="AY12" i="1"/>
  <c r="AQ12" i="1"/>
  <c r="AN12" i="1"/>
  <c r="AK12" i="1"/>
  <c r="AI12" i="1"/>
  <c r="AF12" i="1"/>
  <c r="AA12" i="1"/>
  <c r="AB12" i="1" s="1"/>
  <c r="AD12" i="1" s="1"/>
  <c r="S12" i="1"/>
  <c r="R12" i="1"/>
  <c r="AY11" i="1"/>
  <c r="AQ11" i="1"/>
  <c r="AN11" i="1"/>
  <c r="AK11" i="1"/>
  <c r="AI11" i="1"/>
  <c r="AF11" i="1"/>
  <c r="AA11" i="1"/>
  <c r="AB11" i="1" s="1"/>
  <c r="AD11" i="1" s="1"/>
  <c r="S11" i="1"/>
  <c r="R11" i="1"/>
  <c r="AY10" i="1"/>
  <c r="AQ10" i="1"/>
  <c r="AN10" i="1"/>
  <c r="AK10" i="1"/>
  <c r="AI10" i="1"/>
  <c r="AF10" i="1"/>
  <c r="AA10" i="1"/>
  <c r="AB10" i="1" s="1"/>
  <c r="AD10" i="1" s="1"/>
  <c r="S10" i="1"/>
  <c r="R10" i="1"/>
  <c r="AY9" i="1"/>
  <c r="AQ9" i="1"/>
  <c r="AN9" i="1"/>
  <c r="AK9" i="1"/>
  <c r="AI9" i="1"/>
  <c r="AF9" i="1"/>
  <c r="AA9" i="1"/>
  <c r="AB9" i="1" s="1"/>
  <c r="AD9" i="1" s="1"/>
  <c r="S9" i="1"/>
  <c r="R9" i="1"/>
  <c r="AY8" i="1"/>
  <c r="AQ8" i="1"/>
  <c r="AN8" i="1"/>
  <c r="AK8" i="1"/>
  <c r="AI8" i="1"/>
  <c r="AF8" i="1"/>
  <c r="AA8" i="1"/>
  <c r="AB8" i="1" s="1"/>
  <c r="AD8" i="1" s="1"/>
  <c r="S8" i="1"/>
  <c r="R8" i="1"/>
  <c r="AY7" i="1"/>
  <c r="AQ7" i="1"/>
  <c r="AN7" i="1"/>
  <c r="AK7" i="1"/>
  <c r="AI7" i="1"/>
  <c r="AF7" i="1"/>
  <c r="AA7" i="1"/>
  <c r="AB7" i="1" s="1"/>
  <c r="AD7" i="1" s="1"/>
  <c r="S7" i="1"/>
  <c r="R7" i="1"/>
  <c r="AY6" i="1"/>
  <c r="AQ6" i="1"/>
  <c r="AN6" i="1"/>
  <c r="AK6" i="1"/>
  <c r="AI6" i="1"/>
  <c r="AF6" i="1"/>
  <c r="AA6" i="1"/>
  <c r="AB6" i="1" s="1"/>
  <c r="AD6" i="1" s="1"/>
  <c r="S6" i="1"/>
  <c r="R6" i="1"/>
  <c r="AY5" i="1"/>
  <c r="AQ5" i="1"/>
  <c r="AN5" i="1"/>
  <c r="AK5" i="1"/>
  <c r="AI5" i="1"/>
  <c r="AF5" i="1"/>
  <c r="AA5" i="1"/>
  <c r="AB5" i="1" s="1"/>
  <c r="AD5" i="1" s="1"/>
  <c r="S5" i="1"/>
  <c r="R5" i="1"/>
  <c r="AY4" i="1"/>
  <c r="AQ4" i="1"/>
  <c r="AN4" i="1"/>
  <c r="AK4" i="1"/>
  <c r="AI4" i="1"/>
  <c r="AF4" i="1"/>
  <c r="AA4" i="1"/>
  <c r="AB4" i="1" s="1"/>
  <c r="AD4" i="1" s="1"/>
  <c r="S4" i="1"/>
  <c r="R4" i="1"/>
  <c r="AY3" i="1"/>
  <c r="AQ3" i="1"/>
  <c r="AN3" i="1"/>
  <c r="AK3" i="1"/>
  <c r="AI3" i="1"/>
  <c r="AF3" i="1"/>
  <c r="AA3" i="1"/>
  <c r="AB3" i="1" s="1"/>
  <c r="AD3" i="1" s="1"/>
  <c r="S3" i="1"/>
  <c r="R3" i="1"/>
  <c r="AY2" i="1"/>
  <c r="AQ2" i="1"/>
  <c r="AN2" i="1"/>
  <c r="AK2" i="1"/>
  <c r="AI2" i="1"/>
  <c r="AF2" i="1"/>
  <c r="AA2" i="1"/>
  <c r="AB2" i="1" s="1"/>
  <c r="AD2" i="1" s="1"/>
  <c r="S2" i="1"/>
  <c r="R2" i="1"/>
  <c r="AG2" i="1" l="1"/>
  <c r="AR2" i="1"/>
  <c r="AS2" i="1" s="1"/>
  <c r="AG4" i="1"/>
  <c r="AR4" i="1"/>
  <c r="AS4" i="1" s="1"/>
  <c r="AX4" i="1" s="1"/>
  <c r="AG6" i="1"/>
  <c r="AR6" i="1"/>
  <c r="AS6" i="1" s="1"/>
  <c r="AG8" i="1"/>
  <c r="AR8" i="1"/>
  <c r="AS8" i="1" s="1"/>
  <c r="AG10" i="1"/>
  <c r="AR10" i="1"/>
  <c r="AS10" i="1" s="1"/>
  <c r="AT10" i="1" s="1"/>
  <c r="AG12" i="1"/>
  <c r="AR12" i="1"/>
  <c r="AS12" i="1" s="1"/>
  <c r="AX12" i="1" s="1"/>
  <c r="AG3" i="1"/>
  <c r="AR3" i="1"/>
  <c r="AS3" i="1" s="1"/>
  <c r="AG5" i="1"/>
  <c r="AR5" i="1"/>
  <c r="AS5" i="1" s="1"/>
  <c r="AG7" i="1"/>
  <c r="AR7" i="1"/>
  <c r="AS7" i="1" s="1"/>
  <c r="AX7" i="1" s="1"/>
  <c r="AG9" i="1"/>
  <c r="AR9" i="1"/>
  <c r="AS9" i="1" s="1"/>
  <c r="AX9" i="1" s="1"/>
  <c r="AG11" i="1"/>
  <c r="AR11" i="1"/>
  <c r="AS11" i="1" s="1"/>
  <c r="AT11" i="1" s="1"/>
  <c r="AG13" i="1"/>
  <c r="AR13" i="1"/>
  <c r="AS13" i="1" s="1"/>
  <c r="AT7" i="1" l="1"/>
  <c r="AX6" i="1"/>
  <c r="AT6" i="1"/>
  <c r="AT8" i="1"/>
  <c r="AX8" i="1"/>
  <c r="AX10" i="1"/>
  <c r="AX11" i="1"/>
  <c r="AX13" i="1"/>
  <c r="AT13" i="1"/>
  <c r="AX5" i="1"/>
  <c r="AT5" i="1"/>
  <c r="AT4" i="1"/>
  <c r="AT12" i="1"/>
  <c r="AT9" i="1"/>
  <c r="AX3" i="1"/>
  <c r="AT3" i="1"/>
  <c r="AX2" i="1"/>
  <c r="AT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R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N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Q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R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S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T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<sst xmlns="http://schemas.openxmlformats.org/spreadsheetml/2006/main" count="183" uniqueCount="83">
  <si>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</si>
  <si>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</si>
  <si>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</si>
  <si>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</si>
  <si>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</si>
  <si>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</si>
  <si>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</si>
  <si>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</si>
  <si>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</si>
  <si>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</si>
  <si>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</si>
  <si>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</si>
  <si>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</si>
  <si>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</si>
  <si>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</si>
  <si>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</si>
  <si>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</si>
  <si>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</si>
  <si>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</si>
  <si>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</si>
  <si>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</si>
  <si>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</si>
  <si>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</si>
  <si>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</si>
  <si>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</si>
  <si>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</si>
  <si>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</si>
  <si>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</si>
  <si>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</si>
  <si>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</si>
  <si>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</si>
  <si>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</si>
  <si>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</si>
  <si>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</si>
  <si>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</si>
  <si>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</si>
  <si>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</si>
  <si>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</si>
  <si>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</si>
  <si>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</si>
  <si>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</si>
  <si>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</si>
  <si>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</si>
  <si>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</si>
  <si>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</si>
  <si>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</si>
  <si>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</si>
  <si>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</si>
  <si>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</si>
  <si>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</si>
  <si>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</si>
  <si>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THROW(50)</t>
  </si>
  <si>
    <t xml:space="preserve">Kibble Time </t>
  </si>
  <si>
    <t>Printed Throw</t>
  </si>
  <si>
    <t xml:space="preserve">500gsm print plush 1" folded edge; rolled in paper belly band, 12pcs/ctn, not compressed </t>
  </si>
  <si>
    <t>40x50"</t>
  </si>
  <si>
    <t>multi</t>
  </si>
  <si>
    <t>RS50-8291</t>
    <phoneticPr fontId="1" type="noConversion"/>
  </si>
  <si>
    <t>Piece</t>
  </si>
  <si>
    <t>Normal</t>
  </si>
  <si>
    <t>6307.90.9891</t>
  </si>
  <si>
    <t xml:space="preserve">Vertical Dog Bone </t>
  </si>
  <si>
    <t>RS50-8292</t>
  </si>
  <si>
    <t xml:space="preserve">Paw Windowpane </t>
  </si>
  <si>
    <t>RS50-8293</t>
  </si>
  <si>
    <t xml:space="preserve">Paw Prints </t>
  </si>
  <si>
    <t>RS50-8294</t>
  </si>
  <si>
    <t xml:space="preserve">Paw Diamond A </t>
  </si>
  <si>
    <t>RS50-8295</t>
  </si>
  <si>
    <t xml:space="preserve">Bone Stripe </t>
  </si>
  <si>
    <t>RS50-8296</t>
  </si>
  <si>
    <t xml:space="preserve">Doggone Cute </t>
  </si>
  <si>
    <t>RS50-8297</t>
  </si>
  <si>
    <t xml:space="preserve">Diagonal &amp; Bone Print A  </t>
  </si>
  <si>
    <t>RS50-8298</t>
  </si>
  <si>
    <t xml:space="preserve">Furever Friend </t>
  </si>
  <si>
    <t>RS50-8299</t>
  </si>
  <si>
    <t xml:space="preserve">New Boho Stripe </t>
  </si>
  <si>
    <t>RS50-8300</t>
  </si>
  <si>
    <t xml:space="preserve">Dog Toss </t>
  </si>
  <si>
    <t>RS50-8301</t>
  </si>
  <si>
    <t xml:space="preserve">Woof Woof </t>
  </si>
  <si>
    <t>RS50-8302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</si>
</sst>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¥-478]#,##0.00"/>
    <numFmt numFmtId="177" formatCode="&quot;$&quot;#,##0.00"/>
    <numFmt numFmtId="178" formatCode="[$$-409]#,##0.00_ ;\-[$$-409]#,##0.00\ "/>
    <numFmt numFmtId="179" formatCode="_(&quot;$&quot;* #,##0.00_);_(&quot;$&quot;* \(#,##0.00\);_(&quot;$&quot;* &quot;-&quot;??_);_(@_)"/>
  </numFmts>
  <fonts count="9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178" fontId="8" fillId="0" borderId="0">
      <alignment vertical="center"/>
    </xf>
    <xf numFmtId="17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2" xfId="0" applyNumberFormat="1" applyBorder="1" applyAlignment="1">
      <alignment wrapText="1"/>
    </xf>
    <xf numFmtId="1" fontId="0" fillId="0" borderId="2" xfId="0" applyNumberForma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176" fontId="3" fillId="2" borderId="2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177" fontId="6" fillId="2" borderId="2" xfId="2" applyNumberFormat="1" applyFont="1" applyFill="1" applyBorder="1" applyAlignment="1">
      <alignment wrapText="1"/>
    </xf>
    <xf numFmtId="177" fontId="3" fillId="6" borderId="1" xfId="0" applyNumberFormat="1" applyFont="1" applyFill="1" applyBorder="1" applyAlignment="1">
      <alignment horizontal="center" wrapText="1"/>
    </xf>
    <xf numFmtId="177" fontId="3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2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7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7" fontId="6" fillId="4" borderId="2" xfId="2" applyNumberFormat="1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6" fillId="3" borderId="2" xfId="2" applyFont="1" applyFill="1" applyBorder="1" applyAlignment="1">
      <alignment wrapText="1"/>
    </xf>
    <xf numFmtId="177" fontId="7" fillId="3" borderId="1" xfId="2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Fill="1" applyBorder="1" applyAlignment="1">
      <alignment wrapText="1"/>
    </xf>
    <xf numFmtId="178" fontId="5" fillId="0" borderId="2" xfId="3" quotePrefix="1" applyFont="1" applyBorder="1">
      <alignment vertical="center"/>
    </xf>
    <xf numFmtId="178" fontId="5" fillId="0" borderId="2" xfId="3" applyFont="1" applyBorder="1">
      <alignment vertical="center"/>
    </xf>
    <xf numFmtId="176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77" fontId="0" fillId="7" borderId="2" xfId="4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2" fontId="0" fillId="7" borderId="2" xfId="0" applyNumberFormat="1" applyFill="1" applyBorder="1" applyAlignment="1">
      <alignment wrapText="1"/>
    </xf>
    <xf numFmtId="1" fontId="0" fillId="7" borderId="2" xfId="0" applyNumberFormat="1" applyFill="1" applyBorder="1" applyAlignment="1">
      <alignment wrapText="1"/>
    </xf>
    <xf numFmtId="177" fontId="0" fillId="7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7" borderId="2" xfId="5" applyNumberFormat="1" applyFont="1" applyFill="1" applyBorder="1" applyAlignment="1">
      <alignment wrapText="1"/>
    </xf>
    <xf numFmtId="0" fontId="0" fillId="0" borderId="2" xfId="0" applyBorder="1" applyAlignment="1">
      <alignment vertical="center" wrapText="1"/>
    </xf>
  </cellXfs>
  <cellStyles count="6">
    <cellStyle name="Currency 2" xfId="4"/>
    <cellStyle name="Normal 2" xfId="1"/>
    <cellStyle name="Normal 2 18 2" xfId="2"/>
    <cellStyle name="Percent 2" xfId="5"/>
    <cellStyle name="常规" xfId="0" builtinId="0"/>
    <cellStyle name="常规 1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120945</xdr:rowOff>
    </xdr:from>
    <xdr:to>
      <xdr:col>1</xdr:col>
      <xdr:colOff>517109</xdr:colOff>
      <xdr:row>1</xdr:row>
      <xdr:rowOff>684443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xmlns="" id="{0C5BFD73-00AE-C9D8-88C9-E47303138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2950" y="2064045"/>
          <a:ext cx="450434" cy="563498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</xdr:colOff>
      <xdr:row>2</xdr:row>
      <xdr:rowOff>81977</xdr:rowOff>
    </xdr:from>
    <xdr:to>
      <xdr:col>1</xdr:col>
      <xdr:colOff>534676</xdr:colOff>
      <xdr:row>2</xdr:row>
      <xdr:rowOff>645246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xmlns="" id="{B18CD4D9-CB62-568C-DA73-E360485E0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0518" y="2739452"/>
          <a:ext cx="450433" cy="563269"/>
        </a:xfrm>
        <a:prstGeom prst="rect">
          <a:avLst/>
        </a:prstGeom>
      </xdr:spPr>
    </xdr:pic>
    <xdr:clientData/>
  </xdr:twoCellAnchor>
  <xdr:twoCellAnchor editAs="oneCell">
    <xdr:from>
      <xdr:col>1</xdr:col>
      <xdr:colOff>54188</xdr:colOff>
      <xdr:row>3</xdr:row>
      <xdr:rowOff>63620</xdr:rowOff>
    </xdr:from>
    <xdr:to>
      <xdr:col>1</xdr:col>
      <xdr:colOff>518434</xdr:colOff>
      <xdr:row>3</xdr:row>
      <xdr:rowOff>644634</xdr:rowOff>
    </xdr:to>
    <xdr:pic>
      <xdr:nvPicPr>
        <xdr:cNvPr id="4" name="Picture 16">
          <a:extLst>
            <a:ext uri="{FF2B5EF4-FFF2-40B4-BE49-F238E27FC236}">
              <a16:creationId xmlns:a16="http://schemas.microsoft.com/office/drawing/2014/main" xmlns="" id="{6A7E1767-345B-3822-4117-C35761641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0463" y="3435470"/>
          <a:ext cx="464246" cy="581014"/>
        </a:xfrm>
        <a:prstGeom prst="rect">
          <a:avLst/>
        </a:prstGeom>
      </xdr:spPr>
    </xdr:pic>
    <xdr:clientData/>
  </xdr:twoCellAnchor>
  <xdr:twoCellAnchor editAs="oneCell">
    <xdr:from>
      <xdr:col>1</xdr:col>
      <xdr:colOff>74144</xdr:colOff>
      <xdr:row>4</xdr:row>
      <xdr:rowOff>38100</xdr:rowOff>
    </xdr:from>
    <xdr:to>
      <xdr:col>1</xdr:col>
      <xdr:colOff>554651</xdr:colOff>
      <xdr:row>4</xdr:row>
      <xdr:rowOff>638175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xmlns="" id="{1D8EE484-A8BB-197E-F746-C9B4CB6BC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0419" y="4124325"/>
          <a:ext cx="480507" cy="6000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5</xdr:row>
      <xdr:rowOff>93869</xdr:rowOff>
    </xdr:from>
    <xdr:to>
      <xdr:col>1</xdr:col>
      <xdr:colOff>503329</xdr:colOff>
      <xdr:row>5</xdr:row>
      <xdr:rowOff>675680</xdr:rowOff>
    </xdr:to>
    <xdr:pic>
      <xdr:nvPicPr>
        <xdr:cNvPr id="6" name="Picture 18">
          <a:extLst>
            <a:ext uri="{FF2B5EF4-FFF2-40B4-BE49-F238E27FC236}">
              <a16:creationId xmlns:a16="http://schemas.microsoft.com/office/drawing/2014/main" xmlns="" id="{83269F4F-6880-0CB8-5053-E458A75C7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5" y="4894469"/>
          <a:ext cx="465229" cy="581811"/>
        </a:xfrm>
        <a:prstGeom prst="rect">
          <a:avLst/>
        </a:prstGeom>
      </xdr:spPr>
    </xdr:pic>
    <xdr:clientData/>
  </xdr:twoCellAnchor>
  <xdr:twoCellAnchor editAs="oneCell">
    <xdr:from>
      <xdr:col>1</xdr:col>
      <xdr:colOff>38762</xdr:colOff>
      <xdr:row>6</xdr:row>
      <xdr:rowOff>78482</xdr:rowOff>
    </xdr:from>
    <xdr:to>
      <xdr:col>1</xdr:col>
      <xdr:colOff>510395</xdr:colOff>
      <xdr:row>6</xdr:row>
      <xdr:rowOff>672146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xmlns="" id="{FFFE22BF-80CE-BF90-EB11-400DE0850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5037" y="5593457"/>
          <a:ext cx="471633" cy="593664"/>
        </a:xfrm>
        <a:prstGeom prst="rect">
          <a:avLst/>
        </a:prstGeom>
      </xdr:spPr>
    </xdr:pic>
    <xdr:clientData/>
  </xdr:twoCellAnchor>
  <xdr:twoCellAnchor editAs="oneCell">
    <xdr:from>
      <xdr:col>1</xdr:col>
      <xdr:colOff>40517</xdr:colOff>
      <xdr:row>7</xdr:row>
      <xdr:rowOff>81647</xdr:rowOff>
    </xdr:from>
    <xdr:to>
      <xdr:col>1</xdr:col>
      <xdr:colOff>518577</xdr:colOff>
      <xdr:row>7</xdr:row>
      <xdr:rowOff>679463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xmlns="" id="{88C3E433-A3BB-CC62-6C2B-069F88D11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792" y="6310997"/>
          <a:ext cx="478060" cy="597816"/>
        </a:xfrm>
        <a:prstGeom prst="rect">
          <a:avLst/>
        </a:prstGeom>
      </xdr:spPr>
    </xdr:pic>
    <xdr:clientData/>
  </xdr:twoCellAnchor>
  <xdr:twoCellAnchor editAs="oneCell">
    <xdr:from>
      <xdr:col>1</xdr:col>
      <xdr:colOff>43502</xdr:colOff>
      <xdr:row>8</xdr:row>
      <xdr:rowOff>76200</xdr:rowOff>
    </xdr:from>
    <xdr:to>
      <xdr:col>1</xdr:col>
      <xdr:colOff>529015</xdr:colOff>
      <xdr:row>8</xdr:row>
      <xdr:rowOff>685800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xmlns="" id="{E0E35DEC-C944-5E99-D791-046CD0997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9777" y="7019925"/>
          <a:ext cx="485513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9</xdr:row>
      <xdr:rowOff>98036</xdr:rowOff>
    </xdr:from>
    <xdr:to>
      <xdr:col>1</xdr:col>
      <xdr:colOff>529966</xdr:colOff>
      <xdr:row>9</xdr:row>
      <xdr:rowOff>632338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xmlns="" id="{E544662B-6CEF-B493-8E76-B9FB2A47C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051" y="7756136"/>
          <a:ext cx="425190" cy="534302"/>
        </a:xfrm>
        <a:prstGeom prst="rect">
          <a:avLst/>
        </a:prstGeom>
      </xdr:spPr>
    </xdr:pic>
    <xdr:clientData/>
  </xdr:twoCellAnchor>
  <xdr:twoCellAnchor editAs="oneCell">
    <xdr:from>
      <xdr:col>1</xdr:col>
      <xdr:colOff>77098</xdr:colOff>
      <xdr:row>10</xdr:row>
      <xdr:rowOff>106930</xdr:rowOff>
    </xdr:from>
    <xdr:to>
      <xdr:col>1</xdr:col>
      <xdr:colOff>510910</xdr:colOff>
      <xdr:row>10</xdr:row>
      <xdr:rowOff>650290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xmlns="" id="{3D7746B4-A5E8-ED03-96B5-252EB9155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373" y="8479405"/>
          <a:ext cx="433812" cy="543360"/>
        </a:xfrm>
        <a:prstGeom prst="rect">
          <a:avLst/>
        </a:prstGeom>
      </xdr:spPr>
    </xdr:pic>
    <xdr:clientData/>
  </xdr:twoCellAnchor>
  <xdr:twoCellAnchor editAs="oneCell">
    <xdr:from>
      <xdr:col>1</xdr:col>
      <xdr:colOff>49794</xdr:colOff>
      <xdr:row>11</xdr:row>
      <xdr:rowOff>101627</xdr:rowOff>
    </xdr:from>
    <xdr:to>
      <xdr:col>1</xdr:col>
      <xdr:colOff>501239</xdr:colOff>
      <xdr:row>11</xdr:row>
      <xdr:rowOff>666390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xmlns="" id="{94AE4803-0E6D-200B-8AA0-53CC82ACF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6069" y="9188477"/>
          <a:ext cx="451445" cy="564763"/>
        </a:xfrm>
        <a:prstGeom prst="rect">
          <a:avLst/>
        </a:prstGeom>
      </xdr:spPr>
    </xdr:pic>
    <xdr:clientData/>
  </xdr:twoCellAnchor>
  <xdr:twoCellAnchor editAs="oneCell">
    <xdr:from>
      <xdr:col>1</xdr:col>
      <xdr:colOff>58076</xdr:colOff>
      <xdr:row>12</xdr:row>
      <xdr:rowOff>57150</xdr:rowOff>
    </xdr:from>
    <xdr:to>
      <xdr:col>1</xdr:col>
      <xdr:colOff>523875</xdr:colOff>
      <xdr:row>12</xdr:row>
      <xdr:rowOff>633242</xdr:rowOff>
    </xdr:to>
    <xdr:pic>
      <xdr:nvPicPr>
        <xdr:cNvPr id="13" name="Picture 25">
          <a:extLst>
            <a:ext uri="{FF2B5EF4-FFF2-40B4-BE49-F238E27FC236}">
              <a16:creationId xmlns:a16="http://schemas.microsoft.com/office/drawing/2014/main" xmlns="" id="{F46E58AD-02BC-98DF-320E-225AEA7AE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4351" y="9858375"/>
          <a:ext cx="465799" cy="5760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NOV25%20Printed%20500PT%20Throw%20DI%20commit%207.16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CCD 2.12.2025"/>
      <sheetName val="CCF 9.19.2024"/>
      <sheetName val="RS ordres 7.15.2025"/>
      <sheetName val="ValueSelection"/>
      <sheetName val="Data"/>
    </sheetNames>
    <sheetDataSet>
      <sheetData sheetId="0"/>
      <sheetData sheetId="1"/>
      <sheetData sheetId="2">
        <row r="70">
          <cell r="K70">
            <v>2.44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13"/>
  <sheetViews>
    <sheetView tabSelected="1" workbookViewId="0">
      <pane xSplit="11" ySplit="1" topLeftCell="L2" activePane="bottomRight" state="frozen"/>
      <selection pane="topRight" activeCell="K1" sqref="K1"/>
      <selection pane="bottomLeft" activeCell="A4" sqref="A4"/>
      <selection pane="bottomRight" activeCell="AP14" sqref="AP14"/>
    </sheetView>
  </sheetViews>
  <sheetFormatPr defaultColWidth="9.140625" defaultRowHeight="15"/>
  <cols>
    <col min="1" max="1" width="10.140625" style="1" customWidth="1"/>
    <col min="2" max="3" width="8.42578125" style="2" customWidth="1"/>
    <col min="4" max="4" width="7.85546875" style="2" customWidth="1"/>
    <col min="5" max="5" width="11.28515625" style="2" customWidth="1"/>
    <col min="6" max="6" width="15.42578125" style="2" customWidth="1"/>
    <col min="7" max="7" width="7.42578125" style="2" customWidth="1"/>
    <col min="8" max="8" width="12.140625" style="2" customWidth="1"/>
    <col min="9" max="9" width="24.85546875" style="2" customWidth="1"/>
    <col min="10" max="10" width="7" style="2" customWidth="1"/>
    <col min="11" max="12" width="6.140625" style="2" customWidth="1"/>
    <col min="13" max="15" width="13.42578125" style="2" customWidth="1"/>
    <col min="16" max="16" width="9.7109375" style="3" customWidth="1"/>
    <col min="17" max="17" width="8" style="4" customWidth="1"/>
    <col min="18" max="18" width="10.140625" style="5" customWidth="1"/>
    <col min="19" max="19" width="8.5703125" style="5" customWidth="1"/>
    <col min="20" max="20" width="8.140625" style="5" customWidth="1"/>
    <col min="21" max="21" width="9.42578125" style="2" customWidth="1"/>
    <col min="22" max="22" width="8.140625" style="4" customWidth="1"/>
    <col min="23" max="23" width="8.7109375" style="4" customWidth="1"/>
    <col min="24" max="24" width="7.140625" style="4" customWidth="1"/>
    <col min="25" max="25" width="9" style="4" customWidth="1"/>
    <col min="26" max="26" width="6.28515625" style="6" customWidth="1"/>
    <col min="27" max="27" width="10" style="4" customWidth="1"/>
    <col min="28" max="28" width="9.85546875" style="6" customWidth="1"/>
    <col min="29" max="29" width="7.85546875" style="2" customWidth="1"/>
    <col min="30" max="30" width="8.85546875" style="5" customWidth="1"/>
    <col min="31" max="31" width="7.85546875" style="2" customWidth="1"/>
    <col min="32" max="32" width="8.42578125" style="7" customWidth="1"/>
    <col min="33" max="33" width="9" style="5" customWidth="1"/>
    <col min="34" max="34" width="7.85546875" style="7" customWidth="1"/>
    <col min="35" max="35" width="5.85546875" style="5" customWidth="1"/>
    <col min="36" max="36" width="9.5703125" style="2" customWidth="1"/>
    <col min="37" max="37" width="9.5703125" style="7" customWidth="1"/>
    <col min="38" max="38" width="10" style="5" customWidth="1"/>
    <col min="39" max="39" width="9.5703125" style="5" customWidth="1"/>
    <col min="40" max="40" width="9.42578125" style="5" customWidth="1"/>
    <col min="41" max="41" width="7.140625" style="7" customWidth="1"/>
    <col min="42" max="42" width="7.85546875" style="5" customWidth="1"/>
    <col min="43" max="43" width="9.5703125" style="5" customWidth="1"/>
    <col min="44" max="44" width="8.140625" style="5" customWidth="1"/>
    <col min="45" max="45" width="9.140625" style="2" customWidth="1"/>
    <col min="46" max="47" width="9.140625" style="2"/>
    <col min="48" max="49" width="9.140625" style="5"/>
    <col min="50" max="51" width="13.42578125" style="2" customWidth="1"/>
    <col min="52" max="16384" width="9.140625" style="2"/>
  </cols>
  <sheetData>
    <row r="1" spans="1:51" ht="68.099999999999994" customHeight="1">
      <c r="A1" s="10" t="s">
        <v>0</v>
      </c>
      <c r="B1" s="10" t="s">
        <v>1</v>
      </c>
      <c r="C1" s="11" t="s">
        <v>2</v>
      </c>
      <c r="D1" s="12" t="s">
        <v>3</v>
      </c>
      <c r="E1" s="13" t="s">
        <v>4</v>
      </c>
      <c r="F1" s="11" t="s">
        <v>5</v>
      </c>
      <c r="G1" s="11" t="s">
        <v>6</v>
      </c>
      <c r="H1" s="14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5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1" t="s">
        <v>22</v>
      </c>
      <c r="X1" s="21" t="s">
        <v>23</v>
      </c>
      <c r="Y1" s="21" t="s">
        <v>24</v>
      </c>
      <c r="Z1" s="22" t="s">
        <v>25</v>
      </c>
      <c r="AA1" s="23" t="s">
        <v>26</v>
      </c>
      <c r="AB1" s="24" t="s">
        <v>27</v>
      </c>
      <c r="AC1" s="10" t="s">
        <v>28</v>
      </c>
      <c r="AD1" s="25" t="s">
        <v>29</v>
      </c>
      <c r="AE1" s="10" t="s">
        <v>30</v>
      </c>
      <c r="AF1" s="26" t="s">
        <v>31</v>
      </c>
      <c r="AG1" s="27" t="s">
        <v>32</v>
      </c>
      <c r="AH1" s="26" t="s">
        <v>33</v>
      </c>
      <c r="AI1" s="25" t="s">
        <v>34</v>
      </c>
      <c r="AJ1" s="28" t="s">
        <v>35</v>
      </c>
      <c r="AK1" s="25" t="s">
        <v>36</v>
      </c>
      <c r="AL1" s="20" t="s">
        <v>37</v>
      </c>
      <c r="AM1" s="26" t="s">
        <v>38</v>
      </c>
      <c r="AN1" s="25" t="s">
        <v>39</v>
      </c>
      <c r="AO1" s="20" t="s">
        <v>40</v>
      </c>
      <c r="AP1" s="26" t="s">
        <v>41</v>
      </c>
      <c r="AQ1" s="25" t="s">
        <v>42</v>
      </c>
      <c r="AR1" s="25" t="s">
        <v>43</v>
      </c>
      <c r="AS1" s="29" t="s">
        <v>44</v>
      </c>
      <c r="AT1" s="29" t="s">
        <v>45</v>
      </c>
      <c r="AU1" s="30" t="s">
        <v>46</v>
      </c>
      <c r="AV1" s="10" t="s">
        <v>47</v>
      </c>
      <c r="AW1" s="10" t="s">
        <v>48</v>
      </c>
      <c r="AX1" s="31" t="s">
        <v>49</v>
      </c>
      <c r="AY1" s="31" t="s">
        <v>50</v>
      </c>
    </row>
    <row r="2" spans="1:51" ht="56.25" customHeight="1">
      <c r="A2" s="32">
        <v>1</v>
      </c>
      <c r="B2" s="33"/>
      <c r="C2" s="33"/>
      <c r="D2" s="33"/>
      <c r="E2" s="33" t="s">
        <v>51</v>
      </c>
      <c r="F2" s="34" t="s">
        <v>52</v>
      </c>
      <c r="G2" s="33" t="s">
        <v>53</v>
      </c>
      <c r="H2" s="33" t="s">
        <v>53</v>
      </c>
      <c r="I2" s="33" t="s">
        <v>54</v>
      </c>
      <c r="J2" s="33" t="s">
        <v>55</v>
      </c>
      <c r="K2" s="33" t="s">
        <v>56</v>
      </c>
      <c r="L2" s="33"/>
      <c r="M2" s="35" t="s">
        <v>57</v>
      </c>
      <c r="N2" s="36"/>
      <c r="O2" s="37" t="s">
        <v>58</v>
      </c>
      <c r="P2" s="38"/>
      <c r="Q2" s="39">
        <v>8.1</v>
      </c>
      <c r="R2" s="40">
        <f>IF(ISERROR(P2/Q2),"",P2/Q2)</f>
        <v>0</v>
      </c>
      <c r="S2" s="41">
        <f>'[1]HZ CCD 2.12.2025'!K$70</f>
        <v>2.44</v>
      </c>
      <c r="T2" s="8">
        <v>2.39</v>
      </c>
      <c r="U2" s="33" t="s">
        <v>59</v>
      </c>
      <c r="V2" s="39">
        <v>60</v>
      </c>
      <c r="W2" s="39">
        <v>32</v>
      </c>
      <c r="X2" s="39">
        <v>44</v>
      </c>
      <c r="Y2" s="39">
        <v>9.3000000000000007</v>
      </c>
      <c r="Z2" s="42">
        <v>12</v>
      </c>
      <c r="AA2" s="43">
        <f>IF(V2="","",V2*W2*X2/1000000)</f>
        <v>8.448E-2</v>
      </c>
      <c r="AB2" s="44">
        <f>IF(Z2="","",65/AA2*Z2)</f>
        <v>9232.9545454545441</v>
      </c>
      <c r="AC2" s="33"/>
      <c r="AD2" s="45">
        <f>IF(ISERROR(AC2/AB2),"",AC2/AB2)</f>
        <v>0</v>
      </c>
      <c r="AE2" s="33" t="s">
        <v>60</v>
      </c>
      <c r="AF2" s="46">
        <f>7%+7.5%+10%+10%+10%</f>
        <v>0.44500000000000006</v>
      </c>
      <c r="AG2" s="45">
        <f>IF(ISERROR(S2*AF2),"",S2*AF2)</f>
        <v>1.0858000000000001</v>
      </c>
      <c r="AH2" s="46">
        <v>0.01</v>
      </c>
      <c r="AI2" s="45">
        <f>IF(ISERROR(AU2*AH2),"",AU2*AH2)</f>
        <v>2.75E-2</v>
      </c>
      <c r="AJ2" s="8">
        <v>0</v>
      </c>
      <c r="AK2" s="45">
        <f>IF(ISERROR(AU2*AJ2),"",AU2*AJ2)</f>
        <v>0</v>
      </c>
      <c r="AL2" s="33">
        <v>0</v>
      </c>
      <c r="AM2" s="46">
        <v>0</v>
      </c>
      <c r="AN2" s="45">
        <f>IF(ISERROR(AV2*AM2),"",AV2*AM2)</f>
        <v>0</v>
      </c>
      <c r="AO2" s="8">
        <v>0</v>
      </c>
      <c r="AP2" s="8">
        <v>0</v>
      </c>
      <c r="AQ2" s="45">
        <f>IF(ISERROR(AU2*AP2),"",AU2*AP2)</f>
        <v>0</v>
      </c>
      <c r="AR2" s="45">
        <f>IF(ISERROR(AI2+AK2+AN2+AQ2),"",AI2+AK2+AN2+AQ2)</f>
        <v>2.75E-2</v>
      </c>
      <c r="AS2" s="45">
        <f t="shared" ref="AS2:AS13" si="0">IF(ISERROR(S2+AR2),"",S2+AR2)</f>
        <v>2.4674999999999998</v>
      </c>
      <c r="AT2" s="47">
        <f>IF(ISERROR((AU2-AS2)/AU2),"",(AU2-AS2)/AU2)</f>
        <v>0.10272727272727279</v>
      </c>
      <c r="AU2" s="45">
        <v>2.75</v>
      </c>
      <c r="AV2" s="8"/>
      <c r="AW2" s="9">
        <v>2340</v>
      </c>
      <c r="AX2" s="45">
        <f>IF(ISERROR(AS2*AW2),"",AS2*AW2)</f>
        <v>5773.95</v>
      </c>
      <c r="AY2" s="45">
        <f>IF(ISERROR(AU2*AW2),"",AU2*AW2)</f>
        <v>6435</v>
      </c>
    </row>
    <row r="3" spans="1:51" ht="56.25" customHeight="1">
      <c r="A3" s="32">
        <v>2</v>
      </c>
      <c r="B3" s="33"/>
      <c r="C3" s="33"/>
      <c r="D3" s="33"/>
      <c r="E3" s="33" t="s">
        <v>51</v>
      </c>
      <c r="F3" s="34" t="s">
        <v>61</v>
      </c>
      <c r="G3" s="33" t="s">
        <v>53</v>
      </c>
      <c r="H3" s="33" t="s">
        <v>53</v>
      </c>
      <c r="I3" s="33" t="s">
        <v>54</v>
      </c>
      <c r="J3" s="33" t="s">
        <v>55</v>
      </c>
      <c r="K3" s="33" t="s">
        <v>56</v>
      </c>
      <c r="L3" s="33"/>
      <c r="M3" s="35" t="s">
        <v>62</v>
      </c>
      <c r="N3" s="37"/>
      <c r="O3" s="37" t="s">
        <v>58</v>
      </c>
      <c r="P3" s="38"/>
      <c r="Q3" s="39">
        <v>8.1</v>
      </c>
      <c r="R3" s="40">
        <f t="shared" ref="R3:R13" si="1">IF(ISERROR(P3/Q3),"",P3/Q3)</f>
        <v>0</v>
      </c>
      <c r="S3" s="41">
        <f>'[1]HZ CCD 2.12.2025'!K$70</f>
        <v>2.44</v>
      </c>
      <c r="T3" s="8">
        <v>2.39</v>
      </c>
      <c r="U3" s="33" t="s">
        <v>59</v>
      </c>
      <c r="V3" s="39">
        <v>60</v>
      </c>
      <c r="W3" s="39">
        <v>32</v>
      </c>
      <c r="X3" s="39">
        <v>44</v>
      </c>
      <c r="Y3" s="39">
        <v>9.3000000000000007</v>
      </c>
      <c r="Z3" s="9">
        <v>12</v>
      </c>
      <c r="AA3" s="43">
        <f t="shared" ref="AA3:AA13" si="2">IF(V3="","",V3*W3*X3/1000000)</f>
        <v>8.448E-2</v>
      </c>
      <c r="AB3" s="44">
        <f t="shared" ref="AB3:AB13" si="3">IF(Z3="","",65/AA3*Z3)</f>
        <v>9232.9545454545441</v>
      </c>
      <c r="AC3" s="33"/>
      <c r="AD3" s="45">
        <f t="shared" ref="AD3:AD13" si="4">IF(ISERROR(AC3/AB3),"",AC3/AB3)</f>
        <v>0</v>
      </c>
      <c r="AE3" s="33" t="s">
        <v>60</v>
      </c>
      <c r="AF3" s="46">
        <f>7%+7.5%+10%+10%+10%</f>
        <v>0.44500000000000006</v>
      </c>
      <c r="AG3" s="45">
        <f>IF(ISERROR(S3*AF3),"",S3*AF3)</f>
        <v>1.0858000000000001</v>
      </c>
      <c r="AH3" s="46">
        <v>0.01</v>
      </c>
      <c r="AI3" s="45">
        <f t="shared" ref="AI3:AI13" si="5">IF(ISERROR(AU3*AH3),"",AU3*AH3)</f>
        <v>2.75E-2</v>
      </c>
      <c r="AJ3" s="8">
        <v>0</v>
      </c>
      <c r="AK3" s="45">
        <f t="shared" ref="AK3:AK13" si="6">IF(ISERROR(AU3*AJ3),"",AU3*AJ3)</f>
        <v>0</v>
      </c>
      <c r="AL3" s="33">
        <v>0</v>
      </c>
      <c r="AM3" s="46">
        <v>0</v>
      </c>
      <c r="AN3" s="45">
        <f>IF(ISERROR(AV3*AM3),"",AV3*AM3)</f>
        <v>0</v>
      </c>
      <c r="AO3" s="8">
        <v>0</v>
      </c>
      <c r="AP3" s="8">
        <v>0</v>
      </c>
      <c r="AQ3" s="45">
        <f t="shared" ref="AQ3:AQ13" si="7">IF(ISERROR(AU3*AP3),"",AU3*AP3)</f>
        <v>0</v>
      </c>
      <c r="AR3" s="45">
        <f t="shared" ref="AR3:AR13" si="8">IF(ISERROR(AI3+AK3+AN3+AQ3),"",AI3+AK3+AN3+AQ3)</f>
        <v>2.75E-2</v>
      </c>
      <c r="AS3" s="45">
        <f t="shared" si="0"/>
        <v>2.4674999999999998</v>
      </c>
      <c r="AT3" s="47">
        <f t="shared" ref="AT3:AT13" si="9">IF(ISERROR((AU3-AS3)/AU3),"",(AU3-AS3)/AU3)</f>
        <v>0.10272727272727279</v>
      </c>
      <c r="AU3" s="45">
        <v>2.75</v>
      </c>
      <c r="AV3" s="8"/>
      <c r="AW3" s="9">
        <v>2340</v>
      </c>
      <c r="AX3" s="45">
        <f t="shared" ref="AX3:AX13" si="10">IF(ISERROR(AS3*AW3),"",AS3*AW3)</f>
        <v>5773.95</v>
      </c>
      <c r="AY3" s="45">
        <f t="shared" ref="AY3:AY13" si="11">IF(ISERROR(AU3*AW3),"",AU3*AW3)</f>
        <v>6435</v>
      </c>
    </row>
    <row r="4" spans="1:51" ht="56.25" customHeight="1">
      <c r="A4" s="32">
        <v>3</v>
      </c>
      <c r="B4" s="33"/>
      <c r="C4" s="33"/>
      <c r="D4" s="33"/>
      <c r="E4" s="33" t="s">
        <v>51</v>
      </c>
      <c r="F4" s="34" t="s">
        <v>63</v>
      </c>
      <c r="G4" s="33" t="s">
        <v>53</v>
      </c>
      <c r="H4" s="33" t="s">
        <v>53</v>
      </c>
      <c r="I4" s="33" t="s">
        <v>54</v>
      </c>
      <c r="J4" s="33" t="s">
        <v>55</v>
      </c>
      <c r="K4" s="33" t="s">
        <v>56</v>
      </c>
      <c r="L4" s="33"/>
      <c r="M4" s="35" t="s">
        <v>64</v>
      </c>
      <c r="N4" s="37"/>
      <c r="O4" s="37" t="s">
        <v>58</v>
      </c>
      <c r="P4" s="38"/>
      <c r="Q4" s="39">
        <v>8.1</v>
      </c>
      <c r="R4" s="40">
        <f t="shared" si="1"/>
        <v>0</v>
      </c>
      <c r="S4" s="41">
        <f>'[1]HZ CCD 2.12.2025'!K$70</f>
        <v>2.44</v>
      </c>
      <c r="T4" s="8">
        <v>2.39</v>
      </c>
      <c r="U4" s="33" t="s">
        <v>59</v>
      </c>
      <c r="V4" s="39">
        <v>60</v>
      </c>
      <c r="W4" s="39">
        <v>32</v>
      </c>
      <c r="X4" s="39">
        <v>44</v>
      </c>
      <c r="Y4" s="39">
        <v>9.3000000000000007</v>
      </c>
      <c r="Z4" s="42">
        <v>12</v>
      </c>
      <c r="AA4" s="43">
        <f t="shared" si="2"/>
        <v>8.448E-2</v>
      </c>
      <c r="AB4" s="44">
        <f t="shared" si="3"/>
        <v>9232.9545454545441</v>
      </c>
      <c r="AC4" s="33"/>
      <c r="AD4" s="45">
        <f t="shared" si="4"/>
        <v>0</v>
      </c>
      <c r="AE4" s="33" t="s">
        <v>60</v>
      </c>
      <c r="AF4" s="46">
        <f t="shared" ref="AF4:AF13" si="12">7%+7.5%+10%+10%+10%</f>
        <v>0.44500000000000006</v>
      </c>
      <c r="AG4" s="45">
        <f t="shared" ref="AG4:AG13" si="13">IF(ISERROR(S4*AF4),"",S4*AF4)</f>
        <v>1.0858000000000001</v>
      </c>
      <c r="AH4" s="46">
        <v>0.01</v>
      </c>
      <c r="AI4" s="45">
        <f t="shared" si="5"/>
        <v>2.75E-2</v>
      </c>
      <c r="AJ4" s="8">
        <v>0</v>
      </c>
      <c r="AK4" s="45">
        <f t="shared" si="6"/>
        <v>0</v>
      </c>
      <c r="AL4" s="33">
        <v>0</v>
      </c>
      <c r="AM4" s="46">
        <v>0</v>
      </c>
      <c r="AN4" s="45">
        <f>IF(ISERROR(AU4*AM4),"",AU4*AM4)</f>
        <v>0</v>
      </c>
      <c r="AO4" s="8">
        <v>0</v>
      </c>
      <c r="AP4" s="8">
        <v>0</v>
      </c>
      <c r="AQ4" s="45">
        <f t="shared" si="7"/>
        <v>0</v>
      </c>
      <c r="AR4" s="45">
        <f t="shared" si="8"/>
        <v>2.75E-2</v>
      </c>
      <c r="AS4" s="45">
        <f t="shared" si="0"/>
        <v>2.4674999999999998</v>
      </c>
      <c r="AT4" s="47">
        <f t="shared" si="9"/>
        <v>0.10272727272727279</v>
      </c>
      <c r="AU4" s="45">
        <v>2.75</v>
      </c>
      <c r="AV4" s="8"/>
      <c r="AW4" s="9">
        <v>2340</v>
      </c>
      <c r="AX4" s="45">
        <f t="shared" si="10"/>
        <v>5773.95</v>
      </c>
      <c r="AY4" s="45">
        <f t="shared" si="11"/>
        <v>6435</v>
      </c>
    </row>
    <row r="5" spans="1:51" ht="56.25" customHeight="1">
      <c r="A5" s="32">
        <v>4</v>
      </c>
      <c r="B5" s="33"/>
      <c r="C5" s="33"/>
      <c r="D5" s="33"/>
      <c r="E5" s="33" t="s">
        <v>51</v>
      </c>
      <c r="F5" s="34" t="s">
        <v>65</v>
      </c>
      <c r="G5" s="33" t="s">
        <v>53</v>
      </c>
      <c r="H5" s="33" t="s">
        <v>53</v>
      </c>
      <c r="I5" s="33" t="s">
        <v>54</v>
      </c>
      <c r="J5" s="33" t="s">
        <v>55</v>
      </c>
      <c r="K5" s="33" t="s">
        <v>56</v>
      </c>
      <c r="L5" s="33"/>
      <c r="M5" s="35" t="s">
        <v>66</v>
      </c>
      <c r="N5" s="36"/>
      <c r="O5" s="37" t="s">
        <v>58</v>
      </c>
      <c r="P5" s="38"/>
      <c r="Q5" s="39">
        <v>8.1</v>
      </c>
      <c r="R5" s="40">
        <f t="shared" si="1"/>
        <v>0</v>
      </c>
      <c r="S5" s="41">
        <f>'[1]HZ CCD 2.12.2025'!K$70</f>
        <v>2.44</v>
      </c>
      <c r="T5" s="8">
        <v>2.39</v>
      </c>
      <c r="U5" s="33" t="s">
        <v>59</v>
      </c>
      <c r="V5" s="39">
        <v>60</v>
      </c>
      <c r="W5" s="39">
        <v>32</v>
      </c>
      <c r="X5" s="39">
        <v>44</v>
      </c>
      <c r="Y5" s="39">
        <v>9.3000000000000007</v>
      </c>
      <c r="Z5" s="9">
        <v>12</v>
      </c>
      <c r="AA5" s="43">
        <f t="shared" si="2"/>
        <v>8.448E-2</v>
      </c>
      <c r="AB5" s="44">
        <f t="shared" si="3"/>
        <v>9232.9545454545441</v>
      </c>
      <c r="AC5" s="33"/>
      <c r="AD5" s="45">
        <f t="shared" si="4"/>
        <v>0</v>
      </c>
      <c r="AE5" s="33" t="s">
        <v>60</v>
      </c>
      <c r="AF5" s="46">
        <f t="shared" si="12"/>
        <v>0.44500000000000006</v>
      </c>
      <c r="AG5" s="45">
        <f t="shared" si="13"/>
        <v>1.0858000000000001</v>
      </c>
      <c r="AH5" s="46">
        <v>0.01</v>
      </c>
      <c r="AI5" s="45">
        <f t="shared" si="5"/>
        <v>2.75E-2</v>
      </c>
      <c r="AJ5" s="8">
        <v>0</v>
      </c>
      <c r="AK5" s="45">
        <f t="shared" si="6"/>
        <v>0</v>
      </c>
      <c r="AL5" s="33">
        <v>0</v>
      </c>
      <c r="AM5" s="46">
        <v>0</v>
      </c>
      <c r="AN5" s="45">
        <f t="shared" ref="AN5:AN13" si="14">IF(ISERROR(AU5*AM5),"",AU5*AM5)</f>
        <v>0</v>
      </c>
      <c r="AO5" s="8">
        <v>0</v>
      </c>
      <c r="AP5" s="8">
        <v>0</v>
      </c>
      <c r="AQ5" s="45">
        <f t="shared" si="7"/>
        <v>0</v>
      </c>
      <c r="AR5" s="45">
        <f t="shared" si="8"/>
        <v>2.75E-2</v>
      </c>
      <c r="AS5" s="45">
        <f t="shared" si="0"/>
        <v>2.4674999999999998</v>
      </c>
      <c r="AT5" s="47">
        <f t="shared" si="9"/>
        <v>0.10272727272727279</v>
      </c>
      <c r="AU5" s="45">
        <v>2.75</v>
      </c>
      <c r="AV5" s="8"/>
      <c r="AW5" s="9">
        <v>2340</v>
      </c>
      <c r="AX5" s="45">
        <f t="shared" si="10"/>
        <v>5773.95</v>
      </c>
      <c r="AY5" s="45">
        <f t="shared" si="11"/>
        <v>6435</v>
      </c>
    </row>
    <row r="6" spans="1:51" ht="56.25" customHeight="1">
      <c r="A6" s="32">
        <v>5</v>
      </c>
      <c r="B6" s="33"/>
      <c r="C6" s="33"/>
      <c r="D6" s="33"/>
      <c r="E6" s="33" t="s">
        <v>51</v>
      </c>
      <c r="F6" s="34" t="s">
        <v>67</v>
      </c>
      <c r="G6" s="33" t="s">
        <v>53</v>
      </c>
      <c r="H6" s="33" t="s">
        <v>53</v>
      </c>
      <c r="I6" s="33" t="s">
        <v>54</v>
      </c>
      <c r="J6" s="33" t="s">
        <v>55</v>
      </c>
      <c r="K6" s="33" t="s">
        <v>56</v>
      </c>
      <c r="L6" s="33"/>
      <c r="M6" s="35" t="s">
        <v>68</v>
      </c>
      <c r="N6" s="48"/>
      <c r="O6" s="37" t="s">
        <v>58</v>
      </c>
      <c r="P6" s="38"/>
      <c r="Q6" s="39">
        <v>8.1</v>
      </c>
      <c r="R6" s="40">
        <f t="shared" si="1"/>
        <v>0</v>
      </c>
      <c r="S6" s="41">
        <f>'[1]HZ CCD 2.12.2025'!K$70</f>
        <v>2.44</v>
      </c>
      <c r="T6" s="8">
        <v>2.39</v>
      </c>
      <c r="U6" s="33" t="s">
        <v>59</v>
      </c>
      <c r="V6" s="39">
        <v>60</v>
      </c>
      <c r="W6" s="39">
        <v>32</v>
      </c>
      <c r="X6" s="39">
        <v>44</v>
      </c>
      <c r="Y6" s="39">
        <v>9.3000000000000007</v>
      </c>
      <c r="Z6" s="42">
        <v>12</v>
      </c>
      <c r="AA6" s="43">
        <f t="shared" si="2"/>
        <v>8.448E-2</v>
      </c>
      <c r="AB6" s="44">
        <f t="shared" si="3"/>
        <v>9232.9545454545441</v>
      </c>
      <c r="AC6" s="33"/>
      <c r="AD6" s="45">
        <f t="shared" si="4"/>
        <v>0</v>
      </c>
      <c r="AE6" s="33" t="s">
        <v>60</v>
      </c>
      <c r="AF6" s="46">
        <f t="shared" si="12"/>
        <v>0.44500000000000006</v>
      </c>
      <c r="AG6" s="45">
        <f t="shared" si="13"/>
        <v>1.0858000000000001</v>
      </c>
      <c r="AH6" s="46">
        <v>0.01</v>
      </c>
      <c r="AI6" s="45">
        <f t="shared" si="5"/>
        <v>2.75E-2</v>
      </c>
      <c r="AJ6" s="8">
        <v>0</v>
      </c>
      <c r="AK6" s="45">
        <f t="shared" si="6"/>
        <v>0</v>
      </c>
      <c r="AL6" s="33">
        <v>0</v>
      </c>
      <c r="AM6" s="46">
        <v>0</v>
      </c>
      <c r="AN6" s="45">
        <f t="shared" si="14"/>
        <v>0</v>
      </c>
      <c r="AO6" s="8">
        <v>0</v>
      </c>
      <c r="AP6" s="8">
        <v>0</v>
      </c>
      <c r="AQ6" s="45">
        <f t="shared" si="7"/>
        <v>0</v>
      </c>
      <c r="AR6" s="45">
        <f t="shared" si="8"/>
        <v>2.75E-2</v>
      </c>
      <c r="AS6" s="45">
        <f t="shared" si="0"/>
        <v>2.4674999999999998</v>
      </c>
      <c r="AT6" s="47">
        <f t="shared" si="9"/>
        <v>0.10272727272727279</v>
      </c>
      <c r="AU6" s="45">
        <v>2.75</v>
      </c>
      <c r="AV6" s="8"/>
      <c r="AW6" s="9">
        <v>2340</v>
      </c>
      <c r="AX6" s="45">
        <f t="shared" si="10"/>
        <v>5773.95</v>
      </c>
      <c r="AY6" s="45">
        <f t="shared" si="11"/>
        <v>6435</v>
      </c>
    </row>
    <row r="7" spans="1:51" ht="56.25" customHeight="1">
      <c r="A7" s="32">
        <v>6</v>
      </c>
      <c r="B7" s="33"/>
      <c r="C7" s="33"/>
      <c r="D7" s="33"/>
      <c r="E7" s="33" t="s">
        <v>51</v>
      </c>
      <c r="F7" s="34" t="s">
        <v>69</v>
      </c>
      <c r="G7" s="33" t="s">
        <v>53</v>
      </c>
      <c r="H7" s="33" t="s">
        <v>53</v>
      </c>
      <c r="I7" s="33" t="s">
        <v>54</v>
      </c>
      <c r="J7" s="33" t="s">
        <v>55</v>
      </c>
      <c r="K7" s="33" t="s">
        <v>56</v>
      </c>
      <c r="L7" s="33"/>
      <c r="M7" s="35" t="s">
        <v>70</v>
      </c>
      <c r="N7" s="48"/>
      <c r="O7" s="37" t="s">
        <v>58</v>
      </c>
      <c r="P7" s="38"/>
      <c r="Q7" s="39">
        <v>8.1</v>
      </c>
      <c r="R7" s="40">
        <f t="shared" si="1"/>
        <v>0</v>
      </c>
      <c r="S7" s="41">
        <f>'[1]HZ CCD 2.12.2025'!K$70</f>
        <v>2.44</v>
      </c>
      <c r="T7" s="8">
        <v>2.39</v>
      </c>
      <c r="U7" s="33" t="s">
        <v>59</v>
      </c>
      <c r="V7" s="39">
        <v>60</v>
      </c>
      <c r="W7" s="39">
        <v>32</v>
      </c>
      <c r="X7" s="39">
        <v>44</v>
      </c>
      <c r="Y7" s="39">
        <v>9.3000000000000007</v>
      </c>
      <c r="Z7" s="9">
        <v>12</v>
      </c>
      <c r="AA7" s="43">
        <f t="shared" si="2"/>
        <v>8.448E-2</v>
      </c>
      <c r="AB7" s="44">
        <f t="shared" si="3"/>
        <v>9232.9545454545441</v>
      </c>
      <c r="AC7" s="33"/>
      <c r="AD7" s="45">
        <f t="shared" si="4"/>
        <v>0</v>
      </c>
      <c r="AE7" s="33" t="s">
        <v>60</v>
      </c>
      <c r="AF7" s="46">
        <f t="shared" si="12"/>
        <v>0.44500000000000006</v>
      </c>
      <c r="AG7" s="45">
        <f t="shared" si="13"/>
        <v>1.0858000000000001</v>
      </c>
      <c r="AH7" s="46">
        <v>0.01</v>
      </c>
      <c r="AI7" s="45">
        <f t="shared" si="5"/>
        <v>2.75E-2</v>
      </c>
      <c r="AJ7" s="8">
        <v>0</v>
      </c>
      <c r="AK7" s="45">
        <f t="shared" si="6"/>
        <v>0</v>
      </c>
      <c r="AL7" s="33">
        <v>0</v>
      </c>
      <c r="AM7" s="46">
        <v>0</v>
      </c>
      <c r="AN7" s="45">
        <f t="shared" si="14"/>
        <v>0</v>
      </c>
      <c r="AO7" s="8">
        <v>0</v>
      </c>
      <c r="AP7" s="8">
        <v>0</v>
      </c>
      <c r="AQ7" s="45">
        <f t="shared" si="7"/>
        <v>0</v>
      </c>
      <c r="AR7" s="45">
        <f t="shared" si="8"/>
        <v>2.75E-2</v>
      </c>
      <c r="AS7" s="45">
        <f t="shared" si="0"/>
        <v>2.4674999999999998</v>
      </c>
      <c r="AT7" s="47">
        <f t="shared" si="9"/>
        <v>0.10272727272727279</v>
      </c>
      <c r="AU7" s="45">
        <v>2.75</v>
      </c>
      <c r="AV7" s="8"/>
      <c r="AW7" s="9">
        <v>2340</v>
      </c>
      <c r="AX7" s="45">
        <f t="shared" si="10"/>
        <v>5773.95</v>
      </c>
      <c r="AY7" s="45">
        <f t="shared" si="11"/>
        <v>6435</v>
      </c>
    </row>
    <row r="8" spans="1:51" ht="56.25" customHeight="1">
      <c r="A8" s="32">
        <v>7</v>
      </c>
      <c r="B8" s="33"/>
      <c r="C8" s="33"/>
      <c r="D8" s="33"/>
      <c r="E8" s="33" t="s">
        <v>51</v>
      </c>
      <c r="F8" s="34" t="s">
        <v>71</v>
      </c>
      <c r="G8" s="33" t="s">
        <v>53</v>
      </c>
      <c r="H8" s="33" t="s">
        <v>53</v>
      </c>
      <c r="I8" s="33" t="s">
        <v>54</v>
      </c>
      <c r="J8" s="33" t="s">
        <v>55</v>
      </c>
      <c r="K8" s="33" t="s">
        <v>56</v>
      </c>
      <c r="L8" s="33"/>
      <c r="M8" s="35" t="s">
        <v>72</v>
      </c>
      <c r="N8" s="48"/>
      <c r="O8" s="37" t="s">
        <v>58</v>
      </c>
      <c r="P8" s="38"/>
      <c r="Q8" s="39">
        <v>8.1</v>
      </c>
      <c r="R8" s="40">
        <f t="shared" si="1"/>
        <v>0</v>
      </c>
      <c r="S8" s="41">
        <f>'[1]HZ CCD 2.12.2025'!K$70</f>
        <v>2.44</v>
      </c>
      <c r="T8" s="8">
        <v>2.39</v>
      </c>
      <c r="U8" s="33" t="s">
        <v>59</v>
      </c>
      <c r="V8" s="39">
        <v>60</v>
      </c>
      <c r="W8" s="39">
        <v>32</v>
      </c>
      <c r="X8" s="39">
        <v>44</v>
      </c>
      <c r="Y8" s="39">
        <v>9.3000000000000007</v>
      </c>
      <c r="Z8" s="42">
        <v>12</v>
      </c>
      <c r="AA8" s="43">
        <f t="shared" si="2"/>
        <v>8.448E-2</v>
      </c>
      <c r="AB8" s="44">
        <f t="shared" si="3"/>
        <v>9232.9545454545441</v>
      </c>
      <c r="AC8" s="33"/>
      <c r="AD8" s="45">
        <f t="shared" si="4"/>
        <v>0</v>
      </c>
      <c r="AE8" s="33" t="s">
        <v>60</v>
      </c>
      <c r="AF8" s="46">
        <f t="shared" si="12"/>
        <v>0.44500000000000006</v>
      </c>
      <c r="AG8" s="45">
        <f t="shared" si="13"/>
        <v>1.0858000000000001</v>
      </c>
      <c r="AH8" s="46">
        <v>0.01</v>
      </c>
      <c r="AI8" s="45">
        <f t="shared" si="5"/>
        <v>2.75E-2</v>
      </c>
      <c r="AJ8" s="8">
        <v>0</v>
      </c>
      <c r="AK8" s="45">
        <f t="shared" si="6"/>
        <v>0</v>
      </c>
      <c r="AL8" s="33">
        <v>0</v>
      </c>
      <c r="AM8" s="46">
        <v>0</v>
      </c>
      <c r="AN8" s="45">
        <f t="shared" si="14"/>
        <v>0</v>
      </c>
      <c r="AO8" s="8">
        <v>0</v>
      </c>
      <c r="AP8" s="8">
        <v>0</v>
      </c>
      <c r="AQ8" s="45">
        <f t="shared" si="7"/>
        <v>0</v>
      </c>
      <c r="AR8" s="45">
        <f t="shared" si="8"/>
        <v>2.75E-2</v>
      </c>
      <c r="AS8" s="45">
        <f t="shared" si="0"/>
        <v>2.4674999999999998</v>
      </c>
      <c r="AT8" s="47">
        <f t="shared" si="9"/>
        <v>0.10272727272727279</v>
      </c>
      <c r="AU8" s="45">
        <v>2.75</v>
      </c>
      <c r="AV8" s="8"/>
      <c r="AW8" s="9">
        <v>2340</v>
      </c>
      <c r="AX8" s="45">
        <f t="shared" si="10"/>
        <v>5773.95</v>
      </c>
      <c r="AY8" s="45">
        <f t="shared" si="11"/>
        <v>6435</v>
      </c>
    </row>
    <row r="9" spans="1:51" ht="56.25" customHeight="1">
      <c r="A9" s="32">
        <v>8</v>
      </c>
      <c r="B9" s="33"/>
      <c r="C9" s="33"/>
      <c r="D9" s="33"/>
      <c r="E9" s="33" t="s">
        <v>51</v>
      </c>
      <c r="F9" s="34" t="s">
        <v>73</v>
      </c>
      <c r="G9" s="33" t="s">
        <v>53</v>
      </c>
      <c r="H9" s="33" t="s">
        <v>53</v>
      </c>
      <c r="I9" s="33" t="s">
        <v>54</v>
      </c>
      <c r="J9" s="33" t="s">
        <v>55</v>
      </c>
      <c r="K9" s="33" t="s">
        <v>56</v>
      </c>
      <c r="L9" s="33"/>
      <c r="M9" s="35" t="s">
        <v>74</v>
      </c>
      <c r="N9" s="48"/>
      <c r="O9" s="37" t="s">
        <v>58</v>
      </c>
      <c r="P9" s="38"/>
      <c r="Q9" s="39">
        <v>8.1</v>
      </c>
      <c r="R9" s="40">
        <f t="shared" si="1"/>
        <v>0</v>
      </c>
      <c r="S9" s="41">
        <f>'[1]HZ CCD 2.12.2025'!K$70</f>
        <v>2.44</v>
      </c>
      <c r="T9" s="8">
        <v>2.39</v>
      </c>
      <c r="U9" s="33" t="s">
        <v>59</v>
      </c>
      <c r="V9" s="39">
        <v>60</v>
      </c>
      <c r="W9" s="39">
        <v>32</v>
      </c>
      <c r="X9" s="39">
        <v>44</v>
      </c>
      <c r="Y9" s="39">
        <v>9.3000000000000007</v>
      </c>
      <c r="Z9" s="9">
        <v>12</v>
      </c>
      <c r="AA9" s="43">
        <f t="shared" si="2"/>
        <v>8.448E-2</v>
      </c>
      <c r="AB9" s="44">
        <f t="shared" si="3"/>
        <v>9232.9545454545441</v>
      </c>
      <c r="AC9" s="33"/>
      <c r="AD9" s="45">
        <f t="shared" si="4"/>
        <v>0</v>
      </c>
      <c r="AE9" s="33" t="s">
        <v>60</v>
      </c>
      <c r="AF9" s="46">
        <f t="shared" si="12"/>
        <v>0.44500000000000006</v>
      </c>
      <c r="AG9" s="45">
        <f t="shared" si="13"/>
        <v>1.0858000000000001</v>
      </c>
      <c r="AH9" s="46">
        <v>0.01</v>
      </c>
      <c r="AI9" s="45">
        <f t="shared" si="5"/>
        <v>2.75E-2</v>
      </c>
      <c r="AJ9" s="8">
        <v>0</v>
      </c>
      <c r="AK9" s="45">
        <f t="shared" si="6"/>
        <v>0</v>
      </c>
      <c r="AL9" s="33">
        <v>0</v>
      </c>
      <c r="AM9" s="46">
        <v>0</v>
      </c>
      <c r="AN9" s="45">
        <f t="shared" si="14"/>
        <v>0</v>
      </c>
      <c r="AO9" s="8">
        <v>0</v>
      </c>
      <c r="AP9" s="8">
        <v>0</v>
      </c>
      <c r="AQ9" s="45">
        <f t="shared" si="7"/>
        <v>0</v>
      </c>
      <c r="AR9" s="45">
        <f t="shared" si="8"/>
        <v>2.75E-2</v>
      </c>
      <c r="AS9" s="45">
        <f t="shared" si="0"/>
        <v>2.4674999999999998</v>
      </c>
      <c r="AT9" s="47">
        <f t="shared" si="9"/>
        <v>0.10272727272727279</v>
      </c>
      <c r="AU9" s="45">
        <v>2.75</v>
      </c>
      <c r="AV9" s="8"/>
      <c r="AW9" s="9">
        <v>2340</v>
      </c>
      <c r="AX9" s="45">
        <f t="shared" si="10"/>
        <v>5773.95</v>
      </c>
      <c r="AY9" s="45">
        <f t="shared" si="11"/>
        <v>6435</v>
      </c>
    </row>
    <row r="10" spans="1:51" ht="56.25" customHeight="1">
      <c r="A10" s="32">
        <v>9</v>
      </c>
      <c r="B10" s="33"/>
      <c r="C10" s="33"/>
      <c r="D10" s="33"/>
      <c r="E10" s="33" t="s">
        <v>51</v>
      </c>
      <c r="F10" s="34" t="s">
        <v>75</v>
      </c>
      <c r="G10" s="33" t="s">
        <v>53</v>
      </c>
      <c r="H10" s="33" t="s">
        <v>53</v>
      </c>
      <c r="I10" s="33" t="s">
        <v>54</v>
      </c>
      <c r="J10" s="33" t="s">
        <v>55</v>
      </c>
      <c r="K10" s="33" t="s">
        <v>56</v>
      </c>
      <c r="L10" s="33"/>
      <c r="M10" s="35" t="s">
        <v>76</v>
      </c>
      <c r="N10" s="48"/>
      <c r="O10" s="37" t="s">
        <v>58</v>
      </c>
      <c r="P10" s="38"/>
      <c r="Q10" s="39">
        <v>8.1</v>
      </c>
      <c r="R10" s="40">
        <f t="shared" si="1"/>
        <v>0</v>
      </c>
      <c r="S10" s="41">
        <f>'[1]HZ CCD 2.12.2025'!K$70</f>
        <v>2.44</v>
      </c>
      <c r="T10" s="8">
        <v>2.39</v>
      </c>
      <c r="U10" s="33" t="s">
        <v>59</v>
      </c>
      <c r="V10" s="39">
        <v>60</v>
      </c>
      <c r="W10" s="39">
        <v>32</v>
      </c>
      <c r="X10" s="39">
        <v>44</v>
      </c>
      <c r="Y10" s="39">
        <v>9.3000000000000007</v>
      </c>
      <c r="Z10" s="42">
        <v>12</v>
      </c>
      <c r="AA10" s="43">
        <f t="shared" si="2"/>
        <v>8.448E-2</v>
      </c>
      <c r="AB10" s="44">
        <f t="shared" si="3"/>
        <v>9232.9545454545441</v>
      </c>
      <c r="AC10" s="33"/>
      <c r="AD10" s="45">
        <f t="shared" si="4"/>
        <v>0</v>
      </c>
      <c r="AE10" s="33" t="s">
        <v>60</v>
      </c>
      <c r="AF10" s="46">
        <f t="shared" si="12"/>
        <v>0.44500000000000006</v>
      </c>
      <c r="AG10" s="45">
        <f t="shared" si="13"/>
        <v>1.0858000000000001</v>
      </c>
      <c r="AH10" s="46">
        <v>0.01</v>
      </c>
      <c r="AI10" s="45">
        <f t="shared" si="5"/>
        <v>2.75E-2</v>
      </c>
      <c r="AJ10" s="8">
        <v>0</v>
      </c>
      <c r="AK10" s="45">
        <f t="shared" si="6"/>
        <v>0</v>
      </c>
      <c r="AL10" s="33">
        <v>0</v>
      </c>
      <c r="AM10" s="46">
        <v>0</v>
      </c>
      <c r="AN10" s="45">
        <f t="shared" si="14"/>
        <v>0</v>
      </c>
      <c r="AO10" s="8">
        <v>0</v>
      </c>
      <c r="AP10" s="8">
        <v>0</v>
      </c>
      <c r="AQ10" s="45">
        <f t="shared" si="7"/>
        <v>0</v>
      </c>
      <c r="AR10" s="45">
        <f t="shared" si="8"/>
        <v>2.75E-2</v>
      </c>
      <c r="AS10" s="45">
        <f t="shared" si="0"/>
        <v>2.4674999999999998</v>
      </c>
      <c r="AT10" s="47">
        <f t="shared" si="9"/>
        <v>0.10272727272727279</v>
      </c>
      <c r="AU10" s="45">
        <v>2.75</v>
      </c>
      <c r="AV10" s="8"/>
      <c r="AW10" s="9">
        <v>2340</v>
      </c>
      <c r="AX10" s="45">
        <f t="shared" si="10"/>
        <v>5773.95</v>
      </c>
      <c r="AY10" s="45">
        <f t="shared" si="11"/>
        <v>6435</v>
      </c>
    </row>
    <row r="11" spans="1:51" ht="56.25" customHeight="1">
      <c r="A11" s="32">
        <v>10</v>
      </c>
      <c r="B11" s="33"/>
      <c r="C11" s="33"/>
      <c r="D11" s="33"/>
      <c r="E11" s="33" t="s">
        <v>51</v>
      </c>
      <c r="F11" s="34" t="s">
        <v>77</v>
      </c>
      <c r="G11" s="33" t="s">
        <v>53</v>
      </c>
      <c r="H11" s="33" t="s">
        <v>53</v>
      </c>
      <c r="I11" s="33" t="s">
        <v>54</v>
      </c>
      <c r="J11" s="33" t="s">
        <v>55</v>
      </c>
      <c r="K11" s="33" t="s">
        <v>56</v>
      </c>
      <c r="L11" s="33"/>
      <c r="M11" s="35" t="s">
        <v>78</v>
      </c>
      <c r="N11" s="48"/>
      <c r="O11" s="37" t="s">
        <v>58</v>
      </c>
      <c r="P11" s="38"/>
      <c r="Q11" s="39">
        <v>8.1</v>
      </c>
      <c r="R11" s="40">
        <f t="shared" si="1"/>
        <v>0</v>
      </c>
      <c r="S11" s="41">
        <f>'[1]HZ CCD 2.12.2025'!K$70</f>
        <v>2.44</v>
      </c>
      <c r="T11" s="8">
        <v>2.39</v>
      </c>
      <c r="U11" s="33" t="s">
        <v>59</v>
      </c>
      <c r="V11" s="39">
        <v>60</v>
      </c>
      <c r="W11" s="39">
        <v>32</v>
      </c>
      <c r="X11" s="39">
        <v>44</v>
      </c>
      <c r="Y11" s="39">
        <v>9.3000000000000007</v>
      </c>
      <c r="Z11" s="9">
        <v>12</v>
      </c>
      <c r="AA11" s="43">
        <f t="shared" si="2"/>
        <v>8.448E-2</v>
      </c>
      <c r="AB11" s="44">
        <f t="shared" si="3"/>
        <v>9232.9545454545441</v>
      </c>
      <c r="AC11" s="33"/>
      <c r="AD11" s="45">
        <f t="shared" si="4"/>
        <v>0</v>
      </c>
      <c r="AE11" s="33" t="s">
        <v>60</v>
      </c>
      <c r="AF11" s="46">
        <f t="shared" si="12"/>
        <v>0.44500000000000006</v>
      </c>
      <c r="AG11" s="45">
        <f t="shared" si="13"/>
        <v>1.0858000000000001</v>
      </c>
      <c r="AH11" s="46">
        <v>0.01</v>
      </c>
      <c r="AI11" s="45">
        <f t="shared" si="5"/>
        <v>2.75E-2</v>
      </c>
      <c r="AJ11" s="8">
        <v>0</v>
      </c>
      <c r="AK11" s="45">
        <f t="shared" si="6"/>
        <v>0</v>
      </c>
      <c r="AL11" s="33">
        <v>0</v>
      </c>
      <c r="AM11" s="46">
        <v>0</v>
      </c>
      <c r="AN11" s="45">
        <f t="shared" si="14"/>
        <v>0</v>
      </c>
      <c r="AO11" s="8">
        <v>0</v>
      </c>
      <c r="AP11" s="8">
        <v>0</v>
      </c>
      <c r="AQ11" s="45">
        <f t="shared" si="7"/>
        <v>0</v>
      </c>
      <c r="AR11" s="45">
        <f t="shared" si="8"/>
        <v>2.75E-2</v>
      </c>
      <c r="AS11" s="45">
        <f t="shared" si="0"/>
        <v>2.4674999999999998</v>
      </c>
      <c r="AT11" s="47">
        <f t="shared" si="9"/>
        <v>0.10272727272727279</v>
      </c>
      <c r="AU11" s="45">
        <v>2.75</v>
      </c>
      <c r="AV11" s="8"/>
      <c r="AW11" s="9">
        <v>2340</v>
      </c>
      <c r="AX11" s="45">
        <f t="shared" si="10"/>
        <v>5773.95</v>
      </c>
      <c r="AY11" s="45">
        <f t="shared" si="11"/>
        <v>6435</v>
      </c>
    </row>
    <row r="12" spans="1:51" ht="56.25" customHeight="1">
      <c r="A12" s="32">
        <v>11</v>
      </c>
      <c r="B12" s="33"/>
      <c r="C12" s="33"/>
      <c r="D12" s="33"/>
      <c r="E12" s="33" t="s">
        <v>51</v>
      </c>
      <c r="F12" s="34" t="s">
        <v>79</v>
      </c>
      <c r="G12" s="33" t="s">
        <v>53</v>
      </c>
      <c r="H12" s="33" t="s">
        <v>53</v>
      </c>
      <c r="I12" s="33" t="s">
        <v>54</v>
      </c>
      <c r="J12" s="33" t="s">
        <v>55</v>
      </c>
      <c r="K12" s="33" t="s">
        <v>56</v>
      </c>
      <c r="L12" s="33"/>
      <c r="M12" s="35" t="s">
        <v>80</v>
      </c>
      <c r="N12" s="48"/>
      <c r="O12" s="37" t="s">
        <v>58</v>
      </c>
      <c r="P12" s="38"/>
      <c r="Q12" s="39">
        <v>8.1</v>
      </c>
      <c r="R12" s="40">
        <f t="shared" si="1"/>
        <v>0</v>
      </c>
      <c r="S12" s="41">
        <f>'[1]HZ CCD 2.12.2025'!K$70</f>
        <v>2.44</v>
      </c>
      <c r="T12" s="8">
        <v>2.39</v>
      </c>
      <c r="U12" s="33" t="s">
        <v>59</v>
      </c>
      <c r="V12" s="39">
        <v>60</v>
      </c>
      <c r="W12" s="39">
        <v>32</v>
      </c>
      <c r="X12" s="39">
        <v>44</v>
      </c>
      <c r="Y12" s="39">
        <v>9.3000000000000007</v>
      </c>
      <c r="Z12" s="42">
        <v>12</v>
      </c>
      <c r="AA12" s="43">
        <f t="shared" si="2"/>
        <v>8.448E-2</v>
      </c>
      <c r="AB12" s="44">
        <f t="shared" si="3"/>
        <v>9232.9545454545441</v>
      </c>
      <c r="AC12" s="33"/>
      <c r="AD12" s="45">
        <f t="shared" si="4"/>
        <v>0</v>
      </c>
      <c r="AE12" s="33" t="s">
        <v>60</v>
      </c>
      <c r="AF12" s="46">
        <f t="shared" si="12"/>
        <v>0.44500000000000006</v>
      </c>
      <c r="AG12" s="45">
        <f t="shared" si="13"/>
        <v>1.0858000000000001</v>
      </c>
      <c r="AH12" s="46">
        <v>0.01</v>
      </c>
      <c r="AI12" s="45">
        <f t="shared" si="5"/>
        <v>2.75E-2</v>
      </c>
      <c r="AJ12" s="8">
        <v>0</v>
      </c>
      <c r="AK12" s="45">
        <f t="shared" si="6"/>
        <v>0</v>
      </c>
      <c r="AL12" s="33">
        <v>0</v>
      </c>
      <c r="AM12" s="46">
        <v>0</v>
      </c>
      <c r="AN12" s="45">
        <f t="shared" si="14"/>
        <v>0</v>
      </c>
      <c r="AO12" s="8">
        <v>0</v>
      </c>
      <c r="AP12" s="8">
        <v>0</v>
      </c>
      <c r="AQ12" s="45">
        <f t="shared" si="7"/>
        <v>0</v>
      </c>
      <c r="AR12" s="45">
        <f t="shared" si="8"/>
        <v>2.75E-2</v>
      </c>
      <c r="AS12" s="45">
        <f t="shared" si="0"/>
        <v>2.4674999999999998</v>
      </c>
      <c r="AT12" s="47">
        <f t="shared" si="9"/>
        <v>0.10272727272727279</v>
      </c>
      <c r="AU12" s="45">
        <v>2.75</v>
      </c>
      <c r="AV12" s="8"/>
      <c r="AW12" s="9">
        <v>2340</v>
      </c>
      <c r="AX12" s="45">
        <f t="shared" si="10"/>
        <v>5773.95</v>
      </c>
      <c r="AY12" s="45">
        <f t="shared" si="11"/>
        <v>6435</v>
      </c>
    </row>
    <row r="13" spans="1:51" ht="56.25" customHeight="1">
      <c r="A13" s="32">
        <v>12</v>
      </c>
      <c r="B13" s="33"/>
      <c r="C13" s="33"/>
      <c r="D13" s="33"/>
      <c r="E13" s="33" t="s">
        <v>51</v>
      </c>
      <c r="F13" s="34" t="s">
        <v>81</v>
      </c>
      <c r="G13" s="33" t="s">
        <v>53</v>
      </c>
      <c r="H13" s="33" t="s">
        <v>53</v>
      </c>
      <c r="I13" s="33" t="s">
        <v>54</v>
      </c>
      <c r="J13" s="33" t="s">
        <v>55</v>
      </c>
      <c r="K13" s="33" t="s">
        <v>56</v>
      </c>
      <c r="L13" s="33"/>
      <c r="M13" s="35" t="s">
        <v>82</v>
      </c>
      <c r="N13" s="48"/>
      <c r="O13" s="37" t="s">
        <v>58</v>
      </c>
      <c r="P13" s="38"/>
      <c r="Q13" s="39">
        <v>8.1</v>
      </c>
      <c r="R13" s="40">
        <f t="shared" si="1"/>
        <v>0</v>
      </c>
      <c r="S13" s="41">
        <f>'[1]HZ CCD 2.12.2025'!K$70</f>
        <v>2.44</v>
      </c>
      <c r="T13" s="8">
        <v>2.39</v>
      </c>
      <c r="U13" s="33" t="s">
        <v>59</v>
      </c>
      <c r="V13" s="39">
        <v>60</v>
      </c>
      <c r="W13" s="39">
        <v>32</v>
      </c>
      <c r="X13" s="39">
        <v>44</v>
      </c>
      <c r="Y13" s="39">
        <v>9.3000000000000007</v>
      </c>
      <c r="Z13" s="9">
        <v>12</v>
      </c>
      <c r="AA13" s="43">
        <f t="shared" si="2"/>
        <v>8.448E-2</v>
      </c>
      <c r="AB13" s="44">
        <f t="shared" si="3"/>
        <v>9232.9545454545441</v>
      </c>
      <c r="AC13" s="33"/>
      <c r="AD13" s="45">
        <f t="shared" si="4"/>
        <v>0</v>
      </c>
      <c r="AE13" s="33" t="s">
        <v>60</v>
      </c>
      <c r="AF13" s="46">
        <f t="shared" si="12"/>
        <v>0.44500000000000006</v>
      </c>
      <c r="AG13" s="45">
        <f t="shared" si="13"/>
        <v>1.0858000000000001</v>
      </c>
      <c r="AH13" s="46">
        <v>0.01</v>
      </c>
      <c r="AI13" s="45">
        <f t="shared" si="5"/>
        <v>2.75E-2</v>
      </c>
      <c r="AJ13" s="8">
        <v>0</v>
      </c>
      <c r="AK13" s="45">
        <f t="shared" si="6"/>
        <v>0</v>
      </c>
      <c r="AL13" s="33">
        <v>0</v>
      </c>
      <c r="AM13" s="46">
        <v>0</v>
      </c>
      <c r="AN13" s="45">
        <f t="shared" si="14"/>
        <v>0</v>
      </c>
      <c r="AO13" s="8">
        <v>0</v>
      </c>
      <c r="AP13" s="8">
        <v>0</v>
      </c>
      <c r="AQ13" s="45">
        <f t="shared" si="7"/>
        <v>0</v>
      </c>
      <c r="AR13" s="45">
        <f t="shared" si="8"/>
        <v>2.75E-2</v>
      </c>
      <c r="AS13" s="45">
        <f t="shared" si="0"/>
        <v>2.4674999999999998</v>
      </c>
      <c r="AT13" s="47">
        <f t="shared" si="9"/>
        <v>0.10272727272727279</v>
      </c>
      <c r="AU13" s="45">
        <v>2.75</v>
      </c>
      <c r="AV13" s="8"/>
      <c r="AW13" s="9">
        <v>2340</v>
      </c>
      <c r="AX13" s="45">
        <f t="shared" si="10"/>
        <v>5773.95</v>
      </c>
      <c r="AY13" s="45">
        <f t="shared" si="11"/>
        <v>6435</v>
      </c>
    </row>
  </sheetData>
  <sheetProtection insertRows="0" deleteRows="0" sort="0"/>
  <protectedRanges>
    <protectedRange sqref="AV1 A6:F13 A14:AR250 P2:AU13 AJ1:AK1 A2:E5 N6:N13 AW2:AW13 G2:L13" name="Range1"/>
    <protectedRange sqref="M2:M13" name="Range1_14"/>
  </protectedRanges>
  <phoneticPr fontId="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[1]Data!#REF!</xm:f>
          </x14:formula1>
          <xm:sqref>U2:U13</xm:sqref>
        </x14:dataValidation>
        <x14:dataValidation type="list" allowBlank="1" showInputMessage="1" showErrorMessage="1">
          <x14:formula1>
            <xm:f>[1]ValueSelection!#REF!</xm:f>
          </x14:formula1>
          <xm:sqref>E2:E13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2025-07-16T05:51:48Z</dcterms:created>
  <dcterms:modified xsi:type="dcterms:W3CDTF">2025-07-16T05:54:17Z</dcterms:modified>
</cp:coreProperties>
</file>