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3" i="1" l="1"/>
  <c r="AZ33" i="1"/>
  <c r="AV33" i="1"/>
  <c r="AR33" i="1"/>
  <c r="AO33" i="1"/>
  <c r="AM33" i="1"/>
  <c r="AK33" i="1"/>
  <c r="AH33" i="1"/>
  <c r="AB33" i="1"/>
  <c r="AC33" i="1" s="1"/>
  <c r="AE33" i="1" s="1"/>
  <c r="S33" i="1"/>
  <c r="BC32" i="1"/>
  <c r="AZ32" i="1"/>
  <c r="AV32" i="1"/>
  <c r="AR32" i="1"/>
  <c r="AO32" i="1"/>
  <c r="AM32" i="1"/>
  <c r="AK32" i="1"/>
  <c r="AH32" i="1"/>
  <c r="AB32" i="1"/>
  <c r="AC32" i="1" s="1"/>
  <c r="AE32" i="1" s="1"/>
  <c r="AI32" i="1" s="1"/>
  <c r="S32" i="1"/>
  <c r="BC31" i="1"/>
  <c r="AZ31" i="1"/>
  <c r="AV31" i="1"/>
  <c r="AR31" i="1"/>
  <c r="AO31" i="1"/>
  <c r="AM31" i="1"/>
  <c r="AK31" i="1"/>
  <c r="AH31" i="1"/>
  <c r="AB31" i="1"/>
  <c r="AC31" i="1" s="1"/>
  <c r="AE31" i="1" s="1"/>
  <c r="S31" i="1"/>
  <c r="BC30" i="1"/>
  <c r="AZ30" i="1"/>
  <c r="AV30" i="1"/>
  <c r="AR30" i="1"/>
  <c r="AO30" i="1"/>
  <c r="AM30" i="1"/>
  <c r="AK30" i="1"/>
  <c r="AH30" i="1"/>
  <c r="AB30" i="1"/>
  <c r="AC30" i="1" s="1"/>
  <c r="AE30" i="1" s="1"/>
  <c r="AI30" i="1" s="1"/>
  <c r="S30" i="1"/>
  <c r="BC29" i="1"/>
  <c r="AZ29" i="1"/>
  <c r="AV29" i="1"/>
  <c r="AR29" i="1"/>
  <c r="AO29" i="1"/>
  <c r="AM29" i="1"/>
  <c r="AK29" i="1"/>
  <c r="AH29" i="1"/>
  <c r="AC29" i="1"/>
  <c r="AE29" i="1" s="1"/>
  <c r="AB29" i="1"/>
  <c r="S29" i="1"/>
  <c r="BC28" i="1"/>
  <c r="AZ28" i="1"/>
  <c r="AV28" i="1"/>
  <c r="AR28" i="1"/>
  <c r="AO28" i="1"/>
  <c r="AM28" i="1"/>
  <c r="AK28" i="1"/>
  <c r="AH28" i="1"/>
  <c r="AB28" i="1"/>
  <c r="AC28" i="1" s="1"/>
  <c r="AE28" i="1" s="1"/>
  <c r="S28" i="1"/>
  <c r="BC27" i="1"/>
  <c r="AZ27" i="1"/>
  <c r="AV27" i="1"/>
  <c r="AR27" i="1"/>
  <c r="AO27" i="1"/>
  <c r="AM27" i="1"/>
  <c r="AK27" i="1"/>
  <c r="AH27" i="1"/>
  <c r="AB27" i="1"/>
  <c r="AC27" i="1" s="1"/>
  <c r="AE27" i="1" s="1"/>
  <c r="S27" i="1"/>
  <c r="BC26" i="1"/>
  <c r="AZ26" i="1"/>
  <c r="AV26" i="1"/>
  <c r="AR26" i="1"/>
  <c r="AO26" i="1"/>
  <c r="AM26" i="1"/>
  <c r="AK26" i="1"/>
  <c r="AH26" i="1"/>
  <c r="AB26" i="1"/>
  <c r="AC26" i="1" s="1"/>
  <c r="AE26" i="1" s="1"/>
  <c r="S26" i="1"/>
  <c r="BC25" i="1"/>
  <c r="AZ25" i="1"/>
  <c r="AV25" i="1"/>
  <c r="AR25" i="1"/>
  <c r="AO25" i="1"/>
  <c r="AM25" i="1"/>
  <c r="AK25" i="1"/>
  <c r="AH25" i="1"/>
  <c r="AB25" i="1"/>
  <c r="AC25" i="1" s="1"/>
  <c r="AE25" i="1" s="1"/>
  <c r="S25" i="1"/>
  <c r="BC24" i="1"/>
  <c r="AZ24" i="1"/>
  <c r="AV24" i="1"/>
  <c r="AR24" i="1"/>
  <c r="AO24" i="1"/>
  <c r="AM24" i="1"/>
  <c r="AK24" i="1"/>
  <c r="AH24" i="1"/>
  <c r="AB24" i="1"/>
  <c r="AC24" i="1" s="1"/>
  <c r="AE24" i="1" s="1"/>
  <c r="S24" i="1"/>
  <c r="BC23" i="1"/>
  <c r="AZ23" i="1"/>
  <c r="AV23" i="1"/>
  <c r="AR23" i="1"/>
  <c r="AO23" i="1"/>
  <c r="AM23" i="1"/>
  <c r="AK23" i="1"/>
  <c r="AH23" i="1"/>
  <c r="AB23" i="1"/>
  <c r="AC23" i="1" s="1"/>
  <c r="AE23" i="1" s="1"/>
  <c r="S23" i="1"/>
  <c r="BC22" i="1"/>
  <c r="AZ22" i="1"/>
  <c r="AV22" i="1"/>
  <c r="AR22" i="1"/>
  <c r="AO22" i="1"/>
  <c r="AM22" i="1"/>
  <c r="AK22" i="1"/>
  <c r="AH22" i="1"/>
  <c r="AB22" i="1"/>
  <c r="AC22" i="1" s="1"/>
  <c r="AE22" i="1" s="1"/>
  <c r="S22" i="1"/>
  <c r="BC21" i="1"/>
  <c r="AZ21" i="1"/>
  <c r="AV21" i="1"/>
  <c r="AR21" i="1"/>
  <c r="AO21" i="1"/>
  <c r="AM21" i="1"/>
  <c r="AK21" i="1"/>
  <c r="AH21" i="1"/>
  <c r="AB21" i="1"/>
  <c r="AC21" i="1" s="1"/>
  <c r="AE21" i="1" s="1"/>
  <c r="S21" i="1"/>
  <c r="BC20" i="1"/>
  <c r="AZ20" i="1"/>
  <c r="AV20" i="1"/>
  <c r="AR20" i="1"/>
  <c r="AO20" i="1"/>
  <c r="AM20" i="1"/>
  <c r="AK20" i="1"/>
  <c r="AH20" i="1"/>
  <c r="AB20" i="1"/>
  <c r="AC20" i="1" s="1"/>
  <c r="AE20" i="1" s="1"/>
  <c r="S20" i="1"/>
  <c r="BC19" i="1"/>
  <c r="AZ19" i="1"/>
  <c r="AV19" i="1"/>
  <c r="AR19" i="1"/>
  <c r="AO19" i="1"/>
  <c r="AM19" i="1"/>
  <c r="AK19" i="1"/>
  <c r="AH19" i="1"/>
  <c r="AB19" i="1"/>
  <c r="AC19" i="1" s="1"/>
  <c r="AE19" i="1" s="1"/>
  <c r="S19" i="1"/>
  <c r="BC18" i="1"/>
  <c r="AZ18" i="1"/>
  <c r="AV18" i="1"/>
  <c r="AR18" i="1"/>
  <c r="AO18" i="1"/>
  <c r="AM18" i="1"/>
  <c r="AK18" i="1"/>
  <c r="AH18" i="1"/>
  <c r="AB18" i="1"/>
  <c r="AC18" i="1" s="1"/>
  <c r="AE18" i="1" s="1"/>
  <c r="S18" i="1"/>
  <c r="BC17" i="1"/>
  <c r="AZ17" i="1"/>
  <c r="AV17" i="1"/>
  <c r="AR17" i="1"/>
  <c r="AO17" i="1"/>
  <c r="AM17" i="1"/>
  <c r="AK17" i="1"/>
  <c r="AH17" i="1"/>
  <c r="AB17" i="1"/>
  <c r="AC17" i="1" s="1"/>
  <c r="AE17" i="1" s="1"/>
  <c r="S17" i="1"/>
  <c r="BC16" i="1"/>
  <c r="AZ16" i="1"/>
  <c r="AV16" i="1"/>
  <c r="AR16" i="1"/>
  <c r="AO16" i="1"/>
  <c r="AM16" i="1"/>
  <c r="AK16" i="1"/>
  <c r="AH16" i="1"/>
  <c r="AB16" i="1"/>
  <c r="AC16" i="1" s="1"/>
  <c r="AE16" i="1" s="1"/>
  <c r="S16" i="1"/>
  <c r="BC15" i="1"/>
  <c r="AZ15" i="1"/>
  <c r="AV15" i="1"/>
  <c r="AR15" i="1"/>
  <c r="AO15" i="1"/>
  <c r="AM15" i="1"/>
  <c r="AK15" i="1"/>
  <c r="AH15" i="1"/>
  <c r="AB15" i="1"/>
  <c r="AC15" i="1" s="1"/>
  <c r="AE15" i="1" s="1"/>
  <c r="S15" i="1"/>
  <c r="BC14" i="1"/>
  <c r="AZ14" i="1"/>
  <c r="AV14" i="1"/>
  <c r="AR14" i="1"/>
  <c r="AO14" i="1"/>
  <c r="AM14" i="1"/>
  <c r="AK14" i="1"/>
  <c r="AH14" i="1"/>
  <c r="AB14" i="1"/>
  <c r="AC14" i="1" s="1"/>
  <c r="AE14" i="1" s="1"/>
  <c r="S14" i="1"/>
  <c r="BC13" i="1"/>
  <c r="AZ13" i="1"/>
  <c r="AV13" i="1"/>
  <c r="AR13" i="1"/>
  <c r="AO13" i="1"/>
  <c r="AM13" i="1"/>
  <c r="AK13" i="1"/>
  <c r="AH13" i="1"/>
  <c r="AB13" i="1"/>
  <c r="AC13" i="1" s="1"/>
  <c r="AE13" i="1" s="1"/>
  <c r="S13" i="1"/>
  <c r="BC12" i="1"/>
  <c r="AZ12" i="1"/>
  <c r="AV12" i="1"/>
  <c r="AR12" i="1"/>
  <c r="AO12" i="1"/>
  <c r="AM12" i="1"/>
  <c r="AK12" i="1"/>
  <c r="AH12" i="1"/>
  <c r="AB12" i="1"/>
  <c r="AC12" i="1" s="1"/>
  <c r="AE12" i="1" s="1"/>
  <c r="S12" i="1"/>
  <c r="BC11" i="1"/>
  <c r="AZ11" i="1"/>
  <c r="AV11" i="1"/>
  <c r="AR11" i="1"/>
  <c r="AO11" i="1"/>
  <c r="AM11" i="1"/>
  <c r="AK11" i="1"/>
  <c r="AH11" i="1"/>
  <c r="AB11" i="1"/>
  <c r="AC11" i="1" s="1"/>
  <c r="AE11" i="1" s="1"/>
  <c r="S11" i="1"/>
  <c r="BC10" i="1"/>
  <c r="AZ10" i="1"/>
  <c r="AV10" i="1"/>
  <c r="AR10" i="1"/>
  <c r="AO10" i="1"/>
  <c r="AM10" i="1"/>
  <c r="AK10" i="1"/>
  <c r="AH10" i="1"/>
  <c r="AB10" i="1"/>
  <c r="AC10" i="1" s="1"/>
  <c r="AE10" i="1" s="1"/>
  <c r="S10" i="1"/>
  <c r="BC9" i="1"/>
  <c r="AZ9" i="1"/>
  <c r="AV9" i="1"/>
  <c r="AR9" i="1"/>
  <c r="AO9" i="1"/>
  <c r="AM9" i="1"/>
  <c r="AK9" i="1"/>
  <c r="AH9" i="1"/>
  <c r="AB9" i="1"/>
  <c r="AC9" i="1" s="1"/>
  <c r="AE9" i="1" s="1"/>
  <c r="S9" i="1"/>
  <c r="BC8" i="1"/>
  <c r="AZ8" i="1"/>
  <c r="AV8" i="1"/>
  <c r="AR8" i="1"/>
  <c r="AO8" i="1"/>
  <c r="AM8" i="1"/>
  <c r="AK8" i="1"/>
  <c r="AH8" i="1"/>
  <c r="AB8" i="1"/>
  <c r="AC8" i="1" s="1"/>
  <c r="AE8" i="1" s="1"/>
  <c r="S8" i="1"/>
  <c r="BC7" i="1"/>
  <c r="AZ7" i="1"/>
  <c r="AV7" i="1"/>
  <c r="AR7" i="1"/>
  <c r="AO7" i="1"/>
  <c r="AM7" i="1"/>
  <c r="AK7" i="1"/>
  <c r="AH7" i="1"/>
  <c r="AB7" i="1"/>
  <c r="AC7" i="1" s="1"/>
  <c r="AE7" i="1" s="1"/>
  <c r="S7" i="1"/>
  <c r="BC6" i="1"/>
  <c r="AZ6" i="1"/>
  <c r="AV6" i="1"/>
  <c r="AR6" i="1"/>
  <c r="AO6" i="1"/>
  <c r="AM6" i="1"/>
  <c r="AK6" i="1"/>
  <c r="AH6" i="1"/>
  <c r="AB6" i="1"/>
  <c r="AC6" i="1" s="1"/>
  <c r="AE6" i="1" s="1"/>
  <c r="S6" i="1"/>
  <c r="BC5" i="1"/>
  <c r="AZ5" i="1"/>
  <c r="AV5" i="1"/>
  <c r="AR5" i="1"/>
  <c r="AO5" i="1"/>
  <c r="AM5" i="1"/>
  <c r="AK5" i="1"/>
  <c r="AH5" i="1"/>
  <c r="AB5" i="1"/>
  <c r="AC5" i="1" s="1"/>
  <c r="AE5" i="1" s="1"/>
  <c r="S5" i="1"/>
  <c r="BC4" i="1"/>
  <c r="AZ4" i="1"/>
  <c r="AV4" i="1"/>
  <c r="AR4" i="1"/>
  <c r="AO4" i="1"/>
  <c r="AM4" i="1"/>
  <c r="AK4" i="1"/>
  <c r="AH4" i="1"/>
  <c r="AB4" i="1"/>
  <c r="AC4" i="1" s="1"/>
  <c r="AE4" i="1" s="1"/>
  <c r="S4" i="1"/>
  <c r="BC3" i="1"/>
  <c r="AZ3" i="1"/>
  <c r="AV3" i="1"/>
  <c r="AR3" i="1"/>
  <c r="AO3" i="1"/>
  <c r="AM3" i="1"/>
  <c r="AK3" i="1"/>
  <c r="AH3" i="1"/>
  <c r="AB3" i="1"/>
  <c r="AC3" i="1" s="1"/>
  <c r="AE3" i="1" s="1"/>
  <c r="S3" i="1"/>
  <c r="BC2" i="1"/>
  <c r="AZ2" i="1"/>
  <c r="AV2" i="1"/>
  <c r="AR2" i="1"/>
  <c r="AO2" i="1"/>
  <c r="AM2" i="1"/>
  <c r="AK2" i="1"/>
  <c r="AH2" i="1"/>
  <c r="AB2" i="1"/>
  <c r="AC2" i="1" s="1"/>
  <c r="AE2" i="1" s="1"/>
  <c r="S2" i="1"/>
  <c r="AS33" i="1" l="1"/>
  <c r="AI33" i="1"/>
  <c r="AI25" i="1"/>
  <c r="AI22" i="1"/>
  <c r="AI24" i="1"/>
  <c r="AI28" i="1"/>
  <c r="AI3" i="1"/>
  <c r="AI5" i="1"/>
  <c r="AI9" i="1"/>
  <c r="AS10" i="1"/>
  <c r="AI11" i="1"/>
  <c r="AS12" i="1"/>
  <c r="AI13" i="1"/>
  <c r="AI15" i="1"/>
  <c r="AI17" i="1"/>
  <c r="AS5" i="1"/>
  <c r="AT5" i="1" s="1"/>
  <c r="AI6" i="1"/>
  <c r="AI8" i="1"/>
  <c r="AT33" i="1"/>
  <c r="BB33" i="1" s="1"/>
  <c r="AS17" i="1"/>
  <c r="AI18" i="1"/>
  <c r="AS19" i="1"/>
  <c r="AI20" i="1"/>
  <c r="AS26" i="1"/>
  <c r="AI27" i="1"/>
  <c r="AS2" i="1"/>
  <c r="AS4" i="1"/>
  <c r="AS7" i="1"/>
  <c r="AS14" i="1"/>
  <c r="AS16" i="1"/>
  <c r="AS21" i="1"/>
  <c r="AS23" i="1"/>
  <c r="AT23" i="1" s="1"/>
  <c r="AS29" i="1"/>
  <c r="AS31" i="1"/>
  <c r="AS32" i="1"/>
  <c r="AT32" i="1" s="1"/>
  <c r="AS9" i="1"/>
  <c r="AI10" i="1"/>
  <c r="AS11" i="1"/>
  <c r="AI12" i="1"/>
  <c r="AS18" i="1"/>
  <c r="AT18" i="1" s="1"/>
  <c r="AI19" i="1"/>
  <c r="AS20" i="1"/>
  <c r="AS25" i="1"/>
  <c r="AT25" i="1" s="1"/>
  <c r="AI26" i="1"/>
  <c r="AS27" i="1"/>
  <c r="AT27" i="1" s="1"/>
  <c r="AS28" i="1"/>
  <c r="AT28" i="1" s="1"/>
  <c r="AI2" i="1"/>
  <c r="AS3" i="1"/>
  <c r="AI4" i="1"/>
  <c r="AS6" i="1"/>
  <c r="AT6" i="1" s="1"/>
  <c r="AI7" i="1"/>
  <c r="AS8" i="1"/>
  <c r="AS13" i="1"/>
  <c r="AT13" i="1" s="1"/>
  <c r="AI14" i="1"/>
  <c r="AT14" i="1" s="1"/>
  <c r="AS15" i="1"/>
  <c r="AI16" i="1"/>
  <c r="AI21" i="1"/>
  <c r="AS22" i="1"/>
  <c r="AI23" i="1"/>
  <c r="AS24" i="1"/>
  <c r="AT24" i="1" s="1"/>
  <c r="AI29" i="1"/>
  <c r="AT29" i="1" s="1"/>
  <c r="AS30" i="1"/>
  <c r="AT30" i="1" s="1"/>
  <c r="AI31" i="1"/>
  <c r="AT9" i="1"/>
  <c r="AT7" i="1" l="1"/>
  <c r="AU33" i="1"/>
  <c r="AT22" i="1"/>
  <c r="BB22" i="1" s="1"/>
  <c r="AT8" i="1"/>
  <c r="BB8" i="1" s="1"/>
  <c r="AT2" i="1"/>
  <c r="AT4" i="1"/>
  <c r="AT20" i="1"/>
  <c r="AU20" i="1" s="1"/>
  <c r="AT16" i="1"/>
  <c r="AU16" i="1" s="1"/>
  <c r="AT19" i="1"/>
  <c r="AU19" i="1" s="1"/>
  <c r="AT10" i="1"/>
  <c r="BB10" i="1" s="1"/>
  <c r="AT21" i="1"/>
  <c r="AU21" i="1" s="1"/>
  <c r="AT11" i="1"/>
  <c r="BB11" i="1" s="1"/>
  <c r="AT3" i="1"/>
  <c r="AT15" i="1"/>
  <c r="AU15" i="1" s="1"/>
  <c r="AT31" i="1"/>
  <c r="AU31" i="1" s="1"/>
  <c r="BB30" i="1"/>
  <c r="AU30" i="1"/>
  <c r="BB5" i="1"/>
  <c r="AU5" i="1"/>
  <c r="AT17" i="1"/>
  <c r="AT26" i="1"/>
  <c r="AU22" i="1"/>
  <c r="AT12" i="1"/>
  <c r="AU13" i="1"/>
  <c r="BB13" i="1"/>
  <c r="AU6" i="1"/>
  <c r="BB6" i="1"/>
  <c r="AU24" i="1"/>
  <c r="BB24" i="1"/>
  <c r="BB3" i="1"/>
  <c r="AU3" i="1"/>
  <c r="BB19" i="1"/>
  <c r="BB14" i="1"/>
  <c r="AU14" i="1"/>
  <c r="AU7" i="1"/>
  <c r="BB7" i="1"/>
  <c r="AU9" i="1"/>
  <c r="BB9" i="1"/>
  <c r="AU32" i="1"/>
  <c r="BB32" i="1"/>
  <c r="BB21" i="1"/>
  <c r="AU4" i="1"/>
  <c r="BB4" i="1"/>
  <c r="AU29" i="1"/>
  <c r="BB29" i="1"/>
  <c r="AU27" i="1"/>
  <c r="BB27" i="1"/>
  <c r="AU23" i="1"/>
  <c r="BB23" i="1"/>
  <c r="AU25" i="1"/>
  <c r="BB25" i="1"/>
  <c r="AU28" i="1"/>
  <c r="BB28" i="1"/>
  <c r="BB18" i="1"/>
  <c r="AU18" i="1"/>
  <c r="BB2" i="1"/>
  <c r="AU2" i="1"/>
  <c r="BB16" i="1" l="1"/>
  <c r="AU8" i="1"/>
  <c r="BB31" i="1"/>
  <c r="BB20" i="1"/>
  <c r="AU11" i="1"/>
  <c r="AU10" i="1"/>
  <c r="BB15" i="1"/>
  <c r="BB26" i="1"/>
  <c r="AU26" i="1"/>
  <c r="AU12" i="1"/>
  <c r="BB12" i="1"/>
  <c r="AU17" i="1"/>
  <c r="BB1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<sst xmlns="http://schemas.openxmlformats.org/spreadsheetml/2006/main" count="375" uniqueCount="183">
  <si>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</si>
  <si>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</si>
  <si>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</si>
  <si>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</si>
  <si>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</si>
  <si>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</si>
  <si>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</si>
  <si>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</si>
  <si>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</si>
  <si>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</si>
  <si>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</si>
  <si>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</si>
  <si>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</si>
  <si>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</si>
  <si>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</si>
  <si>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</si>
  <si>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</si>
  <si>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</si>
  <si>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</si>
  <si>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</si>
  <si>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</si>
  <si>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</si>
  <si>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</si>
  <si>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</si>
  <si>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</si>
  <si>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</si>
  <si>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</si>
  <si>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</si>
  <si>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</si>
  <si>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</si>
  <si>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</si>
  <si>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</si>
  <si>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</si>
  <si>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</si>
  <si>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</si>
  <si>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</si>
  <si>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</si>
  <si>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</si>
  <si>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</si>
  <si>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</si>
  <si>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</si>
  <si>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</si>
  <si>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</si>
  <si>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</si>
  <si>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</si>
  <si>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</si>
  <si>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</si>
  <si>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</si>
  <si>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</si>
  <si>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</si>
  <si>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</si>
  <si>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</si>
  <si>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</si>
  <si>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</si>
  <si>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</si>
  <si>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</si>
  <si>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Caspian</t>
    <phoneticPr fontId="2" type="noConversion"/>
  </si>
  <si>
    <t>3pc Hanging Print Quilt</t>
    <phoneticPr fontId="2" type="noConversion"/>
  </si>
  <si>
    <t>3pc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</si>
  <si>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</si>
  <si>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Twin:                                                66x86"/20x26+1/2"(1)</t>
    <phoneticPr fontId="2" type="noConversion"/>
  </si>
  <si>
    <t>cool multi</t>
    <phoneticPr fontId="2" type="noConversion"/>
  </si>
  <si>
    <t>RS14-8320</t>
    <phoneticPr fontId="2" type="noConversion"/>
  </si>
  <si>
    <t>Normal</t>
  </si>
  <si>
    <t>9404.40.9022</t>
    <phoneticPr fontId="2" type="noConversion"/>
  </si>
  <si>
    <t>Caspian</t>
    <phoneticPr fontId="2" type="noConversion"/>
  </si>
  <si>
    <t>3pc Hanging Print Quilt</t>
    <phoneticPr fontId="2" type="noConversion"/>
  </si>
  <si>
    <t>3pc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</si>
  <si>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</si>
  <si>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Full/Queen: 86x86"/20x26+1/2"(2)</t>
  </si>
  <si>
    <t>RS14-8321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</si>
  <si>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</si>
  <si>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King: 
102x86"/20x36+1/2"(2)</t>
  </si>
  <si>
    <t>RS14-8322</t>
  </si>
  <si>
    <t>Scallop Emb on pinstripe</t>
    <phoneticPr fontId="2" type="noConversion"/>
  </si>
  <si>
    <t>3pc Hanging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</si>
  <si>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print, Embroidery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</si>
  <si>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Twin:                                                66x86+2.5"/20x26+1/2"(1)</t>
    <phoneticPr fontId="2" type="noConversion"/>
  </si>
  <si>
    <t>blue</t>
    <phoneticPr fontId="2" type="noConversion"/>
  </si>
  <si>
    <t>RS14-8323</t>
  </si>
  <si>
    <t>Scallop Emb on pinstripe</t>
    <phoneticPr fontId="2" type="noConversion"/>
  </si>
  <si>
    <t>3pc Print Quilt</t>
    <phoneticPr fontId="2" type="noConversion"/>
  </si>
  <si>
    <t>Full/Queen: 86x86+2.5"/20x26+1/2"(2)</t>
    <phoneticPr fontId="2" type="noConversion"/>
  </si>
  <si>
    <t>blue</t>
    <phoneticPr fontId="2" type="noConversion"/>
  </si>
  <si>
    <t>RS14-8324</t>
  </si>
  <si>
    <t>3pc Hanging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</si>
  <si>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print, Embroidery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</si>
  <si>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King: 
102x86+2.5"/20x36+1/2"(2)</t>
    <phoneticPr fontId="2" type="noConversion"/>
  </si>
  <si>
    <t>blue</t>
  </si>
  <si>
    <t>RS14-8325</t>
  </si>
  <si>
    <t>9404.40.9022</t>
    <phoneticPr fontId="2" type="noConversion"/>
  </si>
  <si>
    <t>Royal palm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</si>
  <si>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print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</si>
  <si>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sand</t>
  </si>
  <si>
    <t>RS14-8326</t>
  </si>
  <si>
    <t>Royal palm</t>
    <phoneticPr fontId="2" type="noConversion"/>
  </si>
  <si>
    <t>3pc Hanging Print Quilt</t>
    <phoneticPr fontId="2" type="noConversion"/>
  </si>
  <si>
    <t>sand</t>
    <phoneticPr fontId="2" type="noConversion"/>
  </si>
  <si>
    <t>RS14-8327</t>
  </si>
  <si>
    <t>Island toile</t>
    <phoneticPr fontId="2" type="noConversion"/>
  </si>
  <si>
    <r>
      <t>Face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85gsm MF print
Filling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</si>
  <si>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vintage indigo</t>
    <phoneticPr fontId="2" type="noConversion"/>
  </si>
  <si>
    <t>RS14-8328</t>
  </si>
  <si>
    <t>Island toile</t>
    <phoneticPr fontId="2" type="noConversion"/>
  </si>
  <si>
    <t>RS14-8329</t>
  </si>
  <si>
    <t>Scallop Emb on pinstripe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</si>
  <si>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print, Embroidery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</si>
  <si>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Neutral</t>
    <phoneticPr fontId="2" type="noConversion"/>
  </si>
  <si>
    <t>RS14-8330</t>
    <phoneticPr fontId="2" type="noConversion"/>
  </si>
  <si>
    <t>3pc Print Quilt</t>
    <phoneticPr fontId="2" type="noConversion"/>
  </si>
  <si>
    <t>RS14-8331</t>
  </si>
  <si>
    <t>Scallop Emb on pinstripe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</si>
  <si>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print, Embroidery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</si>
  <si>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King: 
102x86+2.5"/20x36+1/2"(2)</t>
    <phoneticPr fontId="2" type="noConversion"/>
  </si>
  <si>
    <t>Neutral</t>
    <phoneticPr fontId="2" type="noConversion"/>
  </si>
  <si>
    <t>RS14-8332</t>
  </si>
  <si>
    <t>9404.40.9022</t>
    <phoneticPr fontId="2" type="noConversion"/>
  </si>
  <si>
    <t>Thea</t>
    <phoneticPr fontId="2" type="noConversion"/>
  </si>
  <si>
    <t>3pc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</si>
  <si>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</si>
  <si>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Twin:                                                66x86"/20x26+1/2"(1)</t>
  </si>
  <si>
    <t>cool</t>
    <phoneticPr fontId="2" type="noConversion"/>
  </si>
  <si>
    <t>RS14-8333</t>
  </si>
  <si>
    <t>Thea</t>
  </si>
  <si>
    <t>cool</t>
    <phoneticPr fontId="2" type="noConversion"/>
  </si>
  <si>
    <t>RS14-8334</t>
  </si>
  <si>
    <t>3pc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</si>
  <si>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</si>
  <si>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RS14-8335</t>
  </si>
  <si>
    <t xml:space="preserve">Reef </t>
    <phoneticPr fontId="2" type="noConversion"/>
  </si>
  <si>
    <t>3pc Hanging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</si>
  <si>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</si>
  <si>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 xml:space="preserve">multi </t>
    <phoneticPr fontId="2" type="noConversion"/>
  </si>
  <si>
    <t>RS14-8336</t>
  </si>
  <si>
    <t>RS14-8337</t>
  </si>
  <si>
    <t>Modern zebra ogee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</si>
  <si>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Binding: 85gsm MF solid,With 1.5" flange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</si>
  <si>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r>
      <t>Full/Queen: 86x86"/20x26+</t>
    </r>
    <r>
      <rPr>
        <sz val="11"/>
        <color rgb="FFFF0000"/>
        <rFont val="Aptos"/>
        <family val="2"/>
      </rPr>
      <t>1.5"</t>
    </r>
    <r>
      <rPr>
        <sz val="11"/>
        <rFont val="Aptos"/>
        <family val="2"/>
      </rPr>
      <t>(2)</t>
    </r>
  </si>
  <si>
    <t>sesame</t>
    <phoneticPr fontId="2" type="noConversion"/>
  </si>
  <si>
    <t>RS14-8338</t>
  </si>
  <si>
    <t>Modern zebra ogee</t>
    <phoneticPr fontId="2" type="noConversion"/>
  </si>
  <si>
    <r>
      <t>King: 
102x86"/20x36+</t>
    </r>
    <r>
      <rPr>
        <sz val="11"/>
        <color rgb="FFFF0000"/>
        <rFont val="Aptos"/>
        <family val="2"/>
      </rPr>
      <t>1.5"</t>
    </r>
    <r>
      <rPr>
        <sz val="11"/>
        <rFont val="Aptos"/>
        <family val="2"/>
      </rPr>
      <t>(2)</t>
    </r>
  </si>
  <si>
    <t>sesame</t>
    <phoneticPr fontId="2" type="noConversion"/>
  </si>
  <si>
    <t>RS14-8339</t>
  </si>
  <si>
    <t>Scallop quilting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</si>
  <si>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solid, Quilting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</si>
  <si>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sand</t>
    <phoneticPr fontId="2" type="noConversion"/>
  </si>
  <si>
    <t>RS14-8340</t>
    <phoneticPr fontId="2" type="noConversion"/>
  </si>
  <si>
    <t>9404.40.9022</t>
    <phoneticPr fontId="2" type="noConversion"/>
  </si>
  <si>
    <t>sand</t>
    <phoneticPr fontId="2" type="noConversion"/>
  </si>
  <si>
    <t>RS14-8341</t>
  </si>
  <si>
    <t>Scallop quilting</t>
    <phoneticPr fontId="2" type="noConversion"/>
  </si>
  <si>
    <t>RS14-8342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</si>
  <si>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solid, Quilting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garment wash</t>
    </r>
    <phoneticPr fontId="2" type="noConversion"/>
  </si>
  <si>
    <t>cloud blue</t>
    <phoneticPr fontId="2" type="noConversion"/>
  </si>
  <si>
    <t>RS14-8343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</si>
  <si>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solid, Quilting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garment wash</t>
    </r>
    <phoneticPr fontId="2" type="noConversion"/>
  </si>
  <si>
    <t>RS14-8344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</si>
  <si>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solid, Quilting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garment wash</t>
    </r>
    <phoneticPr fontId="2" type="noConversion"/>
  </si>
  <si>
    <t>cloud blue</t>
    <phoneticPr fontId="2" type="noConversion"/>
  </si>
  <si>
    <t>RS14-8345</t>
  </si>
  <si>
    <t>Delmar stripe</t>
    <phoneticPr fontId="2" type="noConversion"/>
  </si>
  <si>
    <t>3pc Hanging Print Quilt</t>
    <phoneticPr fontId="2" type="noConversion"/>
  </si>
  <si>
    <t>3pc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</si>
  <si>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</si>
  <si>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cool</t>
    <phoneticPr fontId="2" type="noConversion"/>
  </si>
  <si>
    <t>RS14-8346</t>
  </si>
  <si>
    <t>9404.40.9022</t>
    <phoneticPr fontId="2" type="noConversion"/>
  </si>
  <si>
    <t>Delmar stripe</t>
    <phoneticPr fontId="2" type="noConversion"/>
  </si>
  <si>
    <t>RS14-8347</t>
  </si>
  <si>
    <t>Delmar stripe</t>
    <phoneticPr fontId="2" type="noConversion"/>
  </si>
  <si>
    <t>RS14-8348</t>
  </si>
  <si>
    <t>Mira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</si>
  <si>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solid, with 2.5" ruffles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</si>
  <si>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r>
      <t>Twin:                                                66x86+2.5"/20x26+</t>
    </r>
    <r>
      <rPr>
        <sz val="11"/>
        <color rgb="FFFF0000"/>
        <rFont val="Aptos"/>
        <family val="2"/>
      </rPr>
      <t>2.5"</t>
    </r>
    <r>
      <rPr>
        <sz val="11"/>
        <rFont val="Aptos"/>
        <family val="2"/>
      </rPr>
      <t>(1)</t>
    </r>
  </si>
  <si>
    <t>RS14-8349</t>
  </si>
  <si>
    <t>3pc Print Quilt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</si>
  <si>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digital print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MF  solid, with 2.5" ruffles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</si>
  <si>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r>
      <t>Full/Queen: 86x86+2.5"/20x26</t>
    </r>
    <r>
      <rPr>
        <sz val="11"/>
        <color rgb="FFFF0000"/>
        <rFont val="Aptos"/>
        <family val="2"/>
      </rPr>
      <t>+2.5"</t>
    </r>
    <r>
      <rPr>
        <sz val="11"/>
        <rFont val="Aptos"/>
        <family val="2"/>
      </rPr>
      <t>(2)</t>
    </r>
  </si>
  <si>
    <t>RS14-8350</t>
  </si>
  <si>
    <r>
      <t>King: 
102x86+2.5"/20x36+</t>
    </r>
    <r>
      <rPr>
        <sz val="11"/>
        <color rgb="FFFF0000"/>
        <rFont val="Aptos"/>
        <family val="2"/>
      </rPr>
      <t>2.5"</t>
    </r>
    <r>
      <rPr>
        <sz val="11"/>
        <rFont val="Aptos"/>
        <family val="2"/>
      </rPr>
      <t>(2)</t>
    </r>
  </si>
  <si>
    <t>cool</t>
    <phoneticPr fontId="2" type="noConversion"/>
  </si>
  <si>
    <t>RS14-8351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</si>
</sst>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0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name val="Aptos"/>
      <family val="2"/>
    </font>
    <font>
      <sz val="12"/>
      <name val="宋体"/>
      <family val="3"/>
      <charset val="134"/>
    </font>
    <font>
      <sz val="11"/>
      <name val="Aptos"/>
      <family val="2"/>
    </font>
    <font>
      <sz val="10.5"/>
      <color rgb="FF000000"/>
      <name val="Aptos"/>
      <family val="2"/>
    </font>
    <font>
      <sz val="11"/>
      <name val="宋体"/>
      <family val="3"/>
      <charset val="134"/>
    </font>
    <font>
      <sz val="11"/>
      <name val="宋体"/>
      <family val="2"/>
      <charset val="134"/>
    </font>
    <font>
      <sz val="11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0" borderId="0" xfId="0" applyAlignment="1"/>
    <xf numFmtId="1" fontId="0" fillId="0" borderId="5" xfId="0" applyNumberFormat="1" applyBorder="1" applyAlignment="1">
      <alignment wrapText="1"/>
    </xf>
    <xf numFmtId="177" fontId="0" fillId="0" borderId="5" xfId="0" applyNumberForma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wrapText="1"/>
    </xf>
    <xf numFmtId="177" fontId="6" fillId="2" borderId="5" xfId="2" applyNumberFormat="1" applyFont="1" applyFill="1" applyBorder="1" applyAlignment="1">
      <alignment wrapText="1"/>
    </xf>
    <xf numFmtId="177" fontId="3" fillId="6" borderId="3" xfId="0" applyNumberFormat="1" applyFont="1" applyFill="1" applyBorder="1" applyAlignment="1">
      <alignment horizontal="center" wrapText="1"/>
    </xf>
    <xf numFmtId="177" fontId="3" fillId="2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78" fontId="3" fillId="0" borderId="5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179" fontId="6" fillId="0" borderId="5" xfId="2" applyNumberFormat="1" applyFont="1" applyBorder="1" applyAlignment="1">
      <alignment wrapText="1"/>
    </xf>
    <xf numFmtId="1" fontId="6" fillId="0" borderId="5" xfId="2" applyNumberFormat="1" applyFont="1" applyBorder="1" applyAlignment="1">
      <alignment wrapText="1"/>
    </xf>
    <xf numFmtId="177" fontId="6" fillId="0" borderId="5" xfId="2" applyNumberFormat="1" applyFont="1" applyBorder="1" applyAlignment="1">
      <alignment wrapText="1"/>
    </xf>
    <xf numFmtId="10" fontId="3" fillId="0" borderId="5" xfId="0" applyNumberFormat="1" applyFont="1" applyBorder="1" applyAlignment="1">
      <alignment horizontal="center" wrapText="1"/>
    </xf>
    <xf numFmtId="177" fontId="6" fillId="5" borderId="5" xfId="2" applyNumberFormat="1" applyFont="1" applyFill="1" applyBorder="1" applyAlignment="1">
      <alignment wrapText="1"/>
    </xf>
    <xf numFmtId="177" fontId="6" fillId="3" borderId="5" xfId="2" applyNumberFormat="1" applyFont="1" applyFill="1" applyBorder="1" applyAlignment="1">
      <alignment wrapText="1"/>
    </xf>
    <xf numFmtId="10" fontId="7" fillId="5" borderId="5" xfId="2" applyNumberFormat="1" applyFont="1" applyFill="1" applyBorder="1" applyAlignment="1">
      <alignment wrapText="1"/>
    </xf>
    <xf numFmtId="177" fontId="7" fillId="5" borderId="5" xfId="2" applyNumberFormat="1" applyFont="1" applyFill="1" applyBorder="1" applyAlignment="1">
      <alignment wrapText="1"/>
    </xf>
    <xf numFmtId="177" fontId="3" fillId="3" borderId="5" xfId="0" applyNumberFormat="1" applyFont="1" applyFill="1" applyBorder="1" applyAlignment="1">
      <alignment horizontal="center" wrapText="1"/>
    </xf>
    <xf numFmtId="177" fontId="3" fillId="0" borderId="5" xfId="0" applyNumberFormat="1" applyFont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10" fillId="0" borderId="5" xfId="3" applyFont="1" applyBorder="1" applyAlignment="1">
      <alignment horizontal="left" vertical="center" wrapText="1"/>
    </xf>
    <xf numFmtId="0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177" fontId="0" fillId="7" borderId="5" xfId="4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0" fontId="11" fillId="0" borderId="5" xfId="0" applyFont="1" applyBorder="1" applyAlignment="1">
      <alignment horizontal="center" wrapText="1"/>
    </xf>
    <xf numFmtId="1" fontId="1" fillId="0" borderId="5" xfId="0" applyNumberFormat="1" applyFont="1" applyBorder="1" applyAlignment="1">
      <alignment wrapText="1"/>
    </xf>
    <xf numFmtId="179" fontId="0" fillId="7" borderId="5" xfId="0" applyNumberFormat="1" applyFill="1" applyBorder="1" applyAlignment="1">
      <alignment wrapText="1"/>
    </xf>
    <xf numFmtId="1" fontId="0" fillId="7" borderId="5" xfId="0" applyNumberFormat="1" applyFill="1" applyBorder="1" applyAlignment="1">
      <alignment wrapText="1"/>
    </xf>
    <xf numFmtId="177" fontId="0" fillId="7" borderId="5" xfId="0" applyNumberFormat="1" applyFill="1" applyBorder="1" applyAlignment="1">
      <alignment wrapText="1"/>
    </xf>
    <xf numFmtId="10" fontId="0" fillId="0" borderId="5" xfId="0" applyNumberFormat="1" applyBorder="1" applyAlignment="1">
      <alignment wrapText="1"/>
    </xf>
    <xf numFmtId="10" fontId="1" fillId="5" borderId="5" xfId="5" applyNumberFormat="1" applyFont="1" applyFill="1" applyBorder="1" applyAlignment="1">
      <alignment wrapText="1"/>
    </xf>
    <xf numFmtId="177" fontId="0" fillId="5" borderId="5" xfId="0" applyNumberFormat="1" applyFill="1" applyBorder="1" applyAlignment="1">
      <alignment wrapText="1"/>
    </xf>
    <xf numFmtId="10" fontId="0" fillId="7" borderId="5" xfId="5" applyNumberFormat="1" applyFont="1" applyFill="1" applyBorder="1" applyAlignment="1">
      <alignment wrapText="1"/>
    </xf>
    <xf numFmtId="1" fontId="0" fillId="5" borderId="5" xfId="0" applyNumberFormat="1" applyFill="1" applyBorder="1" applyAlignment="1">
      <alignment horizont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0" fillId="0" borderId="5" xfId="3" applyFont="1" applyBorder="1" applyAlignment="1">
      <alignment horizontal="left" wrapText="1"/>
    </xf>
    <xf numFmtId="0" fontId="0" fillId="8" borderId="5" xfId="0" applyFill="1" applyBorder="1" applyAlignment="1">
      <alignment horizontal="center" wrapText="1"/>
    </xf>
    <xf numFmtId="14" fontId="0" fillId="0" borderId="0" xfId="0" applyNumberFormat="1" applyAlignment="1"/>
    <xf numFmtId="0" fontId="0" fillId="8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0" fillId="0" borderId="1" xfId="3" applyFont="1" applyBorder="1" applyAlignment="1">
      <alignment horizontal="left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7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7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1" fillId="5" borderId="1" xfId="5" applyNumberFormat="1" applyFont="1" applyFill="1" applyBorder="1" applyAlignment="1">
      <alignment wrapText="1"/>
    </xf>
    <xf numFmtId="177" fontId="0" fillId="5" borderId="1" xfId="0" applyNumberFormat="1" applyFill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" fontId="0" fillId="5" borderId="1" xfId="0" applyNumberFormat="1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10" fillId="0" borderId="7" xfId="3" applyFont="1" applyBorder="1" applyAlignment="1">
      <alignment horizontal="left" wrapText="1"/>
    </xf>
    <xf numFmtId="0" fontId="0" fillId="0" borderId="7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177" fontId="0" fillId="7" borderId="7" xfId="4" applyNumberFormat="1" applyFont="1" applyFill="1" applyBorder="1" applyAlignment="1">
      <alignment wrapText="1"/>
    </xf>
    <xf numFmtId="177" fontId="0" fillId="0" borderId="4" xfId="0" applyNumberFormat="1" applyBorder="1" applyAlignment="1">
      <alignment wrapText="1"/>
    </xf>
    <xf numFmtId="177" fontId="0" fillId="0" borderId="7" xfId="0" applyNumberForma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1" fontId="0" fillId="0" borderId="7" xfId="0" applyNumberFormat="1" applyBorder="1" applyAlignment="1">
      <alignment wrapText="1"/>
    </xf>
    <xf numFmtId="179" fontId="0" fillId="7" borderId="7" xfId="0" applyNumberFormat="1" applyFill="1" applyBorder="1" applyAlignment="1">
      <alignment wrapText="1"/>
    </xf>
    <xf numFmtId="1" fontId="0" fillId="7" borderId="7" xfId="0" applyNumberFormat="1" applyFill="1" applyBorder="1" applyAlignment="1">
      <alignment wrapText="1"/>
    </xf>
    <xf numFmtId="177" fontId="0" fillId="7" borderId="7" xfId="0" applyNumberFormat="1" applyFill="1" applyBorder="1" applyAlignment="1">
      <alignment wrapText="1"/>
    </xf>
    <xf numFmtId="10" fontId="0" fillId="0" borderId="7" xfId="0" applyNumberFormat="1" applyBorder="1" applyAlignment="1">
      <alignment wrapText="1"/>
    </xf>
    <xf numFmtId="10" fontId="1" fillId="5" borderId="7" xfId="5" applyNumberFormat="1" applyFont="1" applyFill="1" applyBorder="1" applyAlignment="1">
      <alignment wrapText="1"/>
    </xf>
    <xf numFmtId="177" fontId="0" fillId="5" borderId="7" xfId="0" applyNumberFormat="1" applyFill="1" applyBorder="1" applyAlignment="1">
      <alignment wrapText="1"/>
    </xf>
    <xf numFmtId="10" fontId="0" fillId="7" borderId="7" xfId="5" applyNumberFormat="1" applyFont="1" applyFill="1" applyBorder="1" applyAlignment="1">
      <alignment wrapText="1"/>
    </xf>
    <xf numFmtId="1" fontId="0" fillId="5" borderId="7" xfId="0" applyNumberFormat="1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177" fontId="0" fillId="0" borderId="0" xfId="0" applyNumberFormat="1" applyAlignment="1"/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1</xdr:row>
      <xdr:rowOff>404812</xdr:rowOff>
    </xdr:from>
    <xdr:to>
      <xdr:col>1</xdr:col>
      <xdr:colOff>1337397</xdr:colOff>
      <xdr:row>3</xdr:row>
      <xdr:rowOff>83344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2D0FB875-842F-4189-9259-3B81A1EFD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4254" y="1976437"/>
          <a:ext cx="1189418" cy="821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166689</xdr:colOff>
      <xdr:row>7</xdr:row>
      <xdr:rowOff>150198</xdr:rowOff>
    </xdr:from>
    <xdr:to>
      <xdr:col>1</xdr:col>
      <xdr:colOff>1423989</xdr:colOff>
      <xdr:row>8</xdr:row>
      <xdr:rowOff>396507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2C656DBD-F47E-4149-A1D1-56D6C139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964" y="5150823"/>
          <a:ext cx="1257300" cy="817809"/>
        </a:xfrm>
        <a:prstGeom prst="rect">
          <a:avLst/>
        </a:prstGeom>
      </xdr:spPr>
    </xdr:pic>
    <xdr:clientData/>
  </xdr:twoCellAnchor>
  <xdr:twoCellAnchor editAs="oneCell">
    <xdr:from>
      <xdr:col>1</xdr:col>
      <xdr:colOff>78582</xdr:colOff>
      <xdr:row>9</xdr:row>
      <xdr:rowOff>117714</xdr:rowOff>
    </xdr:from>
    <xdr:to>
      <xdr:col>1</xdr:col>
      <xdr:colOff>1478605</xdr:colOff>
      <xdr:row>10</xdr:row>
      <xdr:rowOff>485776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1B375890-EF94-4B42-947F-A7C0FF835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857" y="6261339"/>
          <a:ext cx="1400023" cy="939562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</xdr:colOff>
      <xdr:row>14</xdr:row>
      <xdr:rowOff>354808</xdr:rowOff>
    </xdr:from>
    <xdr:to>
      <xdr:col>1</xdr:col>
      <xdr:colOff>1457325</xdr:colOff>
      <xdr:row>16</xdr:row>
      <xdr:rowOff>145506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D5891418-881D-42A8-8847-D38CA3C8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762" y="9565483"/>
          <a:ext cx="1366838" cy="933698"/>
        </a:xfrm>
        <a:prstGeom prst="rect">
          <a:avLst/>
        </a:prstGeom>
      </xdr:spPr>
    </xdr:pic>
    <xdr:clientData/>
  </xdr:twoCellAnchor>
  <xdr:twoCellAnchor editAs="oneCell">
    <xdr:from>
      <xdr:col>1</xdr:col>
      <xdr:colOff>90489</xdr:colOff>
      <xdr:row>17</xdr:row>
      <xdr:rowOff>135731</xdr:rowOff>
    </xdr:from>
    <xdr:to>
      <xdr:col>1</xdr:col>
      <xdr:colOff>1466851</xdr:colOff>
      <xdr:row>18</xdr:row>
      <xdr:rowOff>496576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54FCD8FF-7F25-47C0-85C4-C6358713A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764" y="11060906"/>
          <a:ext cx="1376362" cy="93234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</xdr:row>
      <xdr:rowOff>388143</xdr:rowOff>
    </xdr:from>
    <xdr:to>
      <xdr:col>1</xdr:col>
      <xdr:colOff>1462715</xdr:colOff>
      <xdr:row>20</xdr:row>
      <xdr:rowOff>542925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550CA30-E069-4C31-9CE2-046E770F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25" y="12456318"/>
          <a:ext cx="1367465" cy="916782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27</xdr:row>
      <xdr:rowOff>371476</xdr:rowOff>
    </xdr:from>
    <xdr:to>
      <xdr:col>1</xdr:col>
      <xdr:colOff>1514476</xdr:colOff>
      <xdr:row>29</xdr:row>
      <xdr:rowOff>236052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38D68FF5-258B-4100-BFE4-A3E6F4D1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1" y="18173701"/>
          <a:ext cx="1504950" cy="1007576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30</xdr:row>
      <xdr:rowOff>352425</xdr:rowOff>
    </xdr:from>
    <xdr:to>
      <xdr:col>1</xdr:col>
      <xdr:colOff>1428750</xdr:colOff>
      <xdr:row>32</xdr:row>
      <xdr:rowOff>39998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F848ABB9-5709-454C-922E-CC51B3642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" y="19869150"/>
          <a:ext cx="1266825" cy="830573"/>
        </a:xfrm>
        <a:prstGeom prst="rect">
          <a:avLst/>
        </a:prstGeom>
      </xdr:spPr>
    </xdr:pic>
    <xdr:clientData/>
  </xdr:twoCellAnchor>
  <xdr:twoCellAnchor editAs="oneCell">
    <xdr:from>
      <xdr:col>1</xdr:col>
      <xdr:colOff>204787</xdr:colOff>
      <xdr:row>4</xdr:row>
      <xdr:rowOff>362843</xdr:rowOff>
    </xdr:from>
    <xdr:to>
      <xdr:col>1</xdr:col>
      <xdr:colOff>1404937</xdr:colOff>
      <xdr:row>6</xdr:row>
      <xdr:rowOff>26194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404085CA-E960-1357-D9D6-83F1FBC4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1062" y="3648968"/>
          <a:ext cx="1200150" cy="80635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11</xdr:row>
      <xdr:rowOff>295437</xdr:rowOff>
    </xdr:from>
    <xdr:to>
      <xdr:col>1</xdr:col>
      <xdr:colOff>1446324</xdr:colOff>
      <xdr:row>13</xdr:row>
      <xdr:rowOff>76200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AAA88CC9-D7E0-1936-C6BE-B1E9E4C3B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2476" y="7791612"/>
          <a:ext cx="1370123" cy="92376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21</xdr:row>
      <xdr:rowOff>95250</xdr:rowOff>
    </xdr:from>
    <xdr:to>
      <xdr:col>1</xdr:col>
      <xdr:colOff>1358819</xdr:colOff>
      <xdr:row>23</xdr:row>
      <xdr:rowOff>392250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AE970657-1B4D-44FA-ACE5-68524CDE0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8200" y="13896975"/>
          <a:ext cx="1196894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216317</xdr:colOff>
      <xdr:row>24</xdr:row>
      <xdr:rowOff>476250</xdr:rowOff>
    </xdr:from>
    <xdr:to>
      <xdr:col>1</xdr:col>
      <xdr:colOff>1417311</xdr:colOff>
      <xdr:row>26</xdr:row>
      <xdr:rowOff>392250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ECC27CC3-669B-4ACE-949E-C89EA2E0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92592" y="15992475"/>
          <a:ext cx="1200994" cy="14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Coastal%20Quilt%20commit-7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33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D6" sqref="D6"/>
    </sheetView>
  </sheetViews>
  <sheetFormatPr defaultColWidth="9.140625" defaultRowHeight="15"/>
  <cols>
    <col min="1" max="1" width="10.140625" style="1" customWidth="1"/>
    <col min="2" max="2" width="22.85546875" style="2" customWidth="1"/>
    <col min="3" max="3" width="12.85546875" style="2" customWidth="1"/>
    <col min="4" max="4" width="10.85546875" style="2" customWidth="1"/>
    <col min="5" max="5" width="11.140625" style="2" customWidth="1"/>
    <col min="6" max="6" width="19.140625" style="2" customWidth="1"/>
    <col min="7" max="7" width="14.42578125" style="2" customWidth="1"/>
    <col min="8" max="9" width="15.140625" style="2" customWidth="1"/>
    <col min="10" max="10" width="49.28515625" style="2" customWidth="1"/>
    <col min="11" max="11" width="29.85546875" style="2" customWidth="1"/>
    <col min="12" max="12" width="15.140625" style="2" customWidth="1"/>
    <col min="13" max="13" width="13" style="2" customWidth="1"/>
    <col min="14" max="14" width="18" style="2" customWidth="1"/>
    <col min="15" max="15" width="16.5703125" style="2" customWidth="1"/>
    <col min="16" max="16" width="11.710937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13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2" width="9.5703125" style="2" customWidth="1"/>
    <col min="43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9" style="9" customWidth="1"/>
    <col min="48" max="48" width="7.85546875" style="5" customWidth="1"/>
    <col min="49" max="49" width="9.5703125" style="5" customWidth="1"/>
    <col min="50" max="50" width="7.7109375" style="5" customWidth="1"/>
    <col min="51" max="52" width="12.140625" style="9" customWidth="1"/>
    <col min="53" max="53" width="12.140625" style="5" customWidth="1"/>
    <col min="54" max="54" width="11.7109375" style="2" customWidth="1"/>
    <col min="55" max="55" width="15.5703125" style="2" customWidth="1"/>
    <col min="56" max="57" width="12.7109375" style="102" bestFit="1" customWidth="1"/>
    <col min="58" max="69" width="9.140625" style="10"/>
    <col min="70" max="16384" width="9.140625" style="2"/>
  </cols>
  <sheetData>
    <row r="1" spans="1:57" ht="77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7" t="s">
        <v>10</v>
      </c>
      <c r="L1" s="17" t="s">
        <v>11</v>
      </c>
      <c r="M1" s="14" t="s">
        <v>12</v>
      </c>
      <c r="N1" s="14" t="s">
        <v>13</v>
      </c>
      <c r="O1" s="14" t="s">
        <v>14</v>
      </c>
      <c r="P1" s="18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13" t="s">
        <v>29</v>
      </c>
      <c r="AE1" s="30" t="s">
        <v>30</v>
      </c>
      <c r="AF1" s="13" t="s">
        <v>31</v>
      </c>
      <c r="AG1" s="31" t="s">
        <v>32</v>
      </c>
      <c r="AH1" s="32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4" t="s">
        <v>46</v>
      </c>
      <c r="AV1" s="33" t="s">
        <v>47</v>
      </c>
      <c r="AW1" s="35" t="s">
        <v>48</v>
      </c>
      <c r="AX1" s="36" t="s">
        <v>49</v>
      </c>
      <c r="AY1" s="36" t="s">
        <v>50</v>
      </c>
      <c r="AZ1" s="33" t="s">
        <v>51</v>
      </c>
      <c r="BA1" s="17" t="s">
        <v>52</v>
      </c>
      <c r="BB1" s="37" t="s">
        <v>53</v>
      </c>
      <c r="BC1" s="37" t="s">
        <v>54</v>
      </c>
      <c r="BD1" s="10"/>
      <c r="BE1" s="10"/>
    </row>
    <row r="2" spans="1:57" ht="45">
      <c r="A2" s="38">
        <v>1</v>
      </c>
      <c r="B2" s="39"/>
      <c r="C2" s="40"/>
      <c r="D2" s="40"/>
      <c r="E2" s="40"/>
      <c r="F2" s="40" t="s">
        <v>55</v>
      </c>
      <c r="G2" s="41" t="s">
        <v>56</v>
      </c>
      <c r="H2" s="41" t="s">
        <v>57</v>
      </c>
      <c r="I2" s="41" t="s">
        <v>58</v>
      </c>
      <c r="J2" s="41" t="s">
        <v>59</v>
      </c>
      <c r="K2" s="42" t="s">
        <v>60</v>
      </c>
      <c r="L2" s="41" t="s">
        <v>61</v>
      </c>
      <c r="M2" s="40"/>
      <c r="N2" s="41" t="s">
        <v>62</v>
      </c>
      <c r="O2" s="40"/>
      <c r="P2" s="40"/>
      <c r="Q2" s="43">
        <v>49.5</v>
      </c>
      <c r="R2" s="44">
        <v>8.1</v>
      </c>
      <c r="S2" s="45">
        <f t="shared" ref="S2:S33" si="0">IF(ISERROR(Q2/R2),"",Q2/R2)</f>
        <v>6.1111111111111116</v>
      </c>
      <c r="T2" s="46">
        <v>6.11</v>
      </c>
      <c r="U2" s="12"/>
      <c r="V2" s="40" t="s">
        <v>63</v>
      </c>
      <c r="W2" s="47">
        <v>45</v>
      </c>
      <c r="X2" s="47">
        <v>42</v>
      </c>
      <c r="Y2" s="47">
        <v>20</v>
      </c>
      <c r="Z2" s="44"/>
      <c r="AA2" s="48">
        <v>2</v>
      </c>
      <c r="AB2" s="49">
        <f t="shared" ref="AB2:AB33" si="1">IF(W2="","",W2*X2*Y2/1000000)</f>
        <v>3.78E-2</v>
      </c>
      <c r="AC2" s="50">
        <f t="shared" ref="AC2:AC33" si="2">IF(AA2="","",65/AB2*AA2)</f>
        <v>3439.1534391534392</v>
      </c>
      <c r="AD2" s="40">
        <v>2250</v>
      </c>
      <c r="AE2" s="51">
        <f t="shared" ref="AE2:AE33" si="3">IF(ISERROR(AD2/AC2),"",AD2/AC2)</f>
        <v>0.65423076923076917</v>
      </c>
      <c r="AF2" s="41" t="s">
        <v>64</v>
      </c>
      <c r="AG2" s="52">
        <v>0.42799999999999999</v>
      </c>
      <c r="AH2" s="51">
        <f t="shared" ref="AH2:AH33" si="4">IF(ISERROR(T2*AG2),"",T2*AG2)</f>
        <v>2.6150800000000003</v>
      </c>
      <c r="AI2" s="51">
        <f t="shared" ref="AI2:AI33" si="5">IF(ISERROR(T2+AE2+AH2),"",T2+AE2+AH2)</f>
        <v>9.37931076923077</v>
      </c>
      <c r="AJ2" s="52">
        <v>0</v>
      </c>
      <c r="AK2" s="51">
        <f t="shared" ref="AK2:AK33" si="6">IF(ISERROR(AW2*AJ2),"",AW2*AJ2)</f>
        <v>0</v>
      </c>
      <c r="AL2" s="52">
        <v>0</v>
      </c>
      <c r="AM2" s="51">
        <f t="shared" ref="AM2:AM33" si="7">IF(ISERROR(AW2*AL2),"",AW2*AL2)</f>
        <v>0</v>
      </c>
      <c r="AN2" s="52">
        <v>0</v>
      </c>
      <c r="AO2" s="51">
        <f t="shared" ref="AO2:AO33" si="8">IF(ISERROR(AW2*AN2),"",AW2*AN2)</f>
        <v>0</v>
      </c>
      <c r="AP2" s="40">
        <v>0</v>
      </c>
      <c r="AQ2" s="9">
        <v>0</v>
      </c>
      <c r="AR2" s="51">
        <f>IF(ISERROR(AW2*AQ3),"",AW2*AQ3)</f>
        <v>0</v>
      </c>
      <c r="AS2" s="51">
        <f t="shared" ref="AS2:AS33" si="9">IF(ISERROR(AK2+AM2+AO2+AR2),"",AK2+AM2+AO2+AR2)</f>
        <v>0</v>
      </c>
      <c r="AT2" s="51">
        <f t="shared" ref="AT2:AT33" si="10">IF(ISERROR(AI2+AS2),"",AI2+AS2)</f>
        <v>9.37931076923077</v>
      </c>
      <c r="AU2" s="53">
        <f t="shared" ref="AU2:AU33" si="11">IF(ISERROR((AW2-AT2)/AW2),"",(AW2-AT2)/AW2)</f>
        <v>0.15805109791465263</v>
      </c>
      <c r="AV2" s="51" t="str">
        <f t="shared" ref="AV2:AV33" si="12">IF(AY2="","",AX2*(1-AY2))</f>
        <v/>
      </c>
      <c r="AW2" s="54">
        <v>11.14</v>
      </c>
      <c r="AX2" s="12">
        <v>24.99</v>
      </c>
      <c r="AY2" s="52"/>
      <c r="AZ2" s="55">
        <f t="shared" ref="AZ2:AZ33" si="13">IF(ISERROR((AX2-AW2)/AX2),"",(AX2-AW2)/AX2)</f>
        <v>0.55422168867547017</v>
      </c>
      <c r="BA2" s="56">
        <v>105</v>
      </c>
      <c r="BB2" s="51">
        <f t="shared" ref="BB2:BB33" si="14">IF(ISERROR(AT2*BA2),"",AT2*BA2)</f>
        <v>984.82763076923084</v>
      </c>
      <c r="BC2" s="51">
        <f t="shared" ref="BC2:BC33" si="15">IF(ISERROR(AW2*BA2),"",AW2*BA2)</f>
        <v>1169.7</v>
      </c>
      <c r="BD2" s="10"/>
      <c r="BE2" s="10"/>
    </row>
    <row r="3" spans="1:57" ht="45">
      <c r="A3" s="38">
        <v>2</v>
      </c>
      <c r="B3" s="57"/>
      <c r="C3" s="40"/>
      <c r="D3" s="40"/>
      <c r="E3" s="40"/>
      <c r="F3" s="40" t="s">
        <v>55</v>
      </c>
      <c r="G3" s="41" t="s">
        <v>65</v>
      </c>
      <c r="H3" s="41" t="s">
        <v>66</v>
      </c>
      <c r="I3" s="41" t="s">
        <v>67</v>
      </c>
      <c r="J3" s="41" t="s">
        <v>68</v>
      </c>
      <c r="K3" s="42" t="s">
        <v>69</v>
      </c>
      <c r="L3" s="41" t="s">
        <v>61</v>
      </c>
      <c r="M3" s="40"/>
      <c r="N3" s="41" t="s">
        <v>70</v>
      </c>
      <c r="O3" s="40"/>
      <c r="P3" s="40"/>
      <c r="Q3" s="43">
        <v>63.1</v>
      </c>
      <c r="R3" s="44">
        <v>8.1</v>
      </c>
      <c r="S3" s="45">
        <f t="shared" si="0"/>
        <v>7.7901234567901243</v>
      </c>
      <c r="T3" s="46">
        <v>7.79</v>
      </c>
      <c r="U3" s="12"/>
      <c r="V3" s="40" t="s">
        <v>63</v>
      </c>
      <c r="W3" s="47">
        <v>45</v>
      </c>
      <c r="X3" s="47">
        <v>42</v>
      </c>
      <c r="Y3" s="47">
        <v>23</v>
      </c>
      <c r="Z3" s="44"/>
      <c r="AA3" s="11">
        <v>2</v>
      </c>
      <c r="AB3" s="49">
        <f t="shared" si="1"/>
        <v>4.3470000000000002E-2</v>
      </c>
      <c r="AC3" s="50">
        <f t="shared" si="2"/>
        <v>2990.5682079595122</v>
      </c>
      <c r="AD3" s="40">
        <v>2250</v>
      </c>
      <c r="AE3" s="51">
        <f t="shared" si="3"/>
        <v>0.7523653846153846</v>
      </c>
      <c r="AF3" s="41" t="s">
        <v>64</v>
      </c>
      <c r="AG3" s="52">
        <v>0.42799999999999999</v>
      </c>
      <c r="AH3" s="51">
        <f t="shared" si="4"/>
        <v>3.33412</v>
      </c>
      <c r="AI3" s="51">
        <f t="shared" si="5"/>
        <v>11.876485384615385</v>
      </c>
      <c r="AJ3" s="52">
        <v>0</v>
      </c>
      <c r="AK3" s="51">
        <f t="shared" si="6"/>
        <v>0</v>
      </c>
      <c r="AL3" s="52">
        <v>0</v>
      </c>
      <c r="AM3" s="51">
        <f t="shared" si="7"/>
        <v>0</v>
      </c>
      <c r="AN3" s="52">
        <v>0</v>
      </c>
      <c r="AO3" s="51">
        <f t="shared" si="8"/>
        <v>0</v>
      </c>
      <c r="AP3" s="40">
        <v>0</v>
      </c>
      <c r="AQ3" s="9">
        <v>0</v>
      </c>
      <c r="AR3" s="51">
        <f>IF(ISERROR(AW3*AQ4),"",AW3*AQ4)</f>
        <v>0</v>
      </c>
      <c r="AS3" s="51">
        <f t="shared" si="9"/>
        <v>0</v>
      </c>
      <c r="AT3" s="51">
        <f t="shared" si="10"/>
        <v>11.876485384615385</v>
      </c>
      <c r="AU3" s="53">
        <f t="shared" si="11"/>
        <v>0.17695873980489357</v>
      </c>
      <c r="AV3" s="51" t="str">
        <f t="shared" si="12"/>
        <v/>
      </c>
      <c r="AW3" s="54">
        <v>14.43</v>
      </c>
      <c r="AX3" s="12">
        <v>34.99</v>
      </c>
      <c r="AY3" s="52"/>
      <c r="AZ3" s="55">
        <f t="shared" si="13"/>
        <v>0.58759645613032296</v>
      </c>
      <c r="BA3" s="56">
        <v>315</v>
      </c>
      <c r="BB3" s="51">
        <f t="shared" si="14"/>
        <v>3741.0928961538466</v>
      </c>
      <c r="BC3" s="51">
        <f t="shared" si="15"/>
        <v>4545.45</v>
      </c>
      <c r="BD3" s="10"/>
      <c r="BE3" s="10"/>
    </row>
    <row r="4" spans="1:57" ht="45">
      <c r="A4" s="38">
        <v>3</v>
      </c>
      <c r="B4" s="58"/>
      <c r="C4" s="40"/>
      <c r="D4" s="40"/>
      <c r="E4" s="40"/>
      <c r="F4" s="40" t="s">
        <v>55</v>
      </c>
      <c r="G4" s="41" t="s">
        <v>65</v>
      </c>
      <c r="H4" s="41" t="s">
        <v>66</v>
      </c>
      <c r="I4" s="41" t="s">
        <v>67</v>
      </c>
      <c r="J4" s="41" t="s">
        <v>71</v>
      </c>
      <c r="K4" s="42" t="s">
        <v>72</v>
      </c>
      <c r="L4" s="41" t="s">
        <v>61</v>
      </c>
      <c r="M4" s="40"/>
      <c r="N4" s="41" t="s">
        <v>73</v>
      </c>
      <c r="O4" s="40"/>
      <c r="P4" s="40"/>
      <c r="Q4" s="43">
        <v>72.099999999999994</v>
      </c>
      <c r="R4" s="44">
        <v>8.1</v>
      </c>
      <c r="S4" s="45">
        <f t="shared" si="0"/>
        <v>8.9012345679012341</v>
      </c>
      <c r="T4" s="46">
        <v>8.9</v>
      </c>
      <c r="U4" s="12"/>
      <c r="V4" s="40" t="s">
        <v>63</v>
      </c>
      <c r="W4" s="47">
        <v>45</v>
      </c>
      <c r="X4" s="47">
        <v>42</v>
      </c>
      <c r="Y4" s="47">
        <v>26</v>
      </c>
      <c r="Z4" s="44"/>
      <c r="AA4" s="11">
        <v>2</v>
      </c>
      <c r="AB4" s="49">
        <f t="shared" si="1"/>
        <v>4.9140000000000003E-2</v>
      </c>
      <c r="AC4" s="50">
        <f t="shared" si="2"/>
        <v>2645.5026455026455</v>
      </c>
      <c r="AD4" s="40">
        <v>2250</v>
      </c>
      <c r="AE4" s="51">
        <f t="shared" si="3"/>
        <v>0.85050000000000003</v>
      </c>
      <c r="AF4" s="41" t="s">
        <v>64</v>
      </c>
      <c r="AG4" s="52">
        <v>0.42799999999999999</v>
      </c>
      <c r="AH4" s="51">
        <f t="shared" si="4"/>
        <v>3.8092000000000001</v>
      </c>
      <c r="AI4" s="51">
        <f t="shared" si="5"/>
        <v>13.559700000000001</v>
      </c>
      <c r="AJ4" s="52">
        <v>0</v>
      </c>
      <c r="AK4" s="51">
        <f t="shared" si="6"/>
        <v>0</v>
      </c>
      <c r="AL4" s="52">
        <v>0</v>
      </c>
      <c r="AM4" s="51">
        <f t="shared" si="7"/>
        <v>0</v>
      </c>
      <c r="AN4" s="52">
        <v>0</v>
      </c>
      <c r="AO4" s="51">
        <f t="shared" si="8"/>
        <v>0</v>
      </c>
      <c r="AP4" s="40">
        <v>0</v>
      </c>
      <c r="AQ4" s="9">
        <v>0</v>
      </c>
      <c r="AR4" s="51">
        <f>IF(ISERROR(AW4*AQ4),"",AW4*AQ4)</f>
        <v>0</v>
      </c>
      <c r="AS4" s="51">
        <f t="shared" si="9"/>
        <v>0</v>
      </c>
      <c r="AT4" s="51">
        <f t="shared" si="10"/>
        <v>13.559700000000001</v>
      </c>
      <c r="AU4" s="53">
        <f t="shared" si="11"/>
        <v>0.19094868735083534</v>
      </c>
      <c r="AV4" s="51" t="str">
        <f t="shared" si="12"/>
        <v/>
      </c>
      <c r="AW4" s="54">
        <v>16.760000000000002</v>
      </c>
      <c r="AX4" s="12">
        <v>39.99</v>
      </c>
      <c r="AY4" s="52"/>
      <c r="AZ4" s="55">
        <f t="shared" si="13"/>
        <v>0.58089522380595149</v>
      </c>
      <c r="BA4" s="56">
        <v>280</v>
      </c>
      <c r="BB4" s="51">
        <f t="shared" si="14"/>
        <v>3796.7160000000003</v>
      </c>
      <c r="BC4" s="51">
        <f t="shared" si="15"/>
        <v>4692.8</v>
      </c>
      <c r="BD4" s="10"/>
      <c r="BE4" s="10"/>
    </row>
    <row r="5" spans="1:57" ht="45">
      <c r="A5" s="38">
        <v>4</v>
      </c>
      <c r="B5" s="59"/>
      <c r="C5" s="40"/>
      <c r="D5" s="40"/>
      <c r="E5" s="40"/>
      <c r="F5" s="40" t="s">
        <v>55</v>
      </c>
      <c r="G5" s="41" t="s">
        <v>74</v>
      </c>
      <c r="H5" s="41" t="s">
        <v>75</v>
      </c>
      <c r="I5" s="41" t="s">
        <v>58</v>
      </c>
      <c r="J5" s="41" t="s">
        <v>76</v>
      </c>
      <c r="K5" s="60" t="s">
        <v>77</v>
      </c>
      <c r="L5" s="41" t="s">
        <v>78</v>
      </c>
      <c r="M5" s="40"/>
      <c r="N5" s="41" t="s">
        <v>79</v>
      </c>
      <c r="O5" s="40"/>
      <c r="P5" s="40"/>
      <c r="Q5" s="43">
        <v>62</v>
      </c>
      <c r="R5" s="44">
        <v>8.1</v>
      </c>
      <c r="S5" s="45">
        <f t="shared" si="0"/>
        <v>7.6543209876543212</v>
      </c>
      <c r="T5" s="46">
        <v>7.65</v>
      </c>
      <c r="U5" s="12"/>
      <c r="V5" s="40" t="s">
        <v>63</v>
      </c>
      <c r="W5" s="47">
        <v>45</v>
      </c>
      <c r="X5" s="47">
        <v>42</v>
      </c>
      <c r="Y5" s="47">
        <v>23</v>
      </c>
      <c r="Z5" s="44"/>
      <c r="AA5" s="11">
        <v>2</v>
      </c>
      <c r="AB5" s="49">
        <f t="shared" si="1"/>
        <v>4.3470000000000002E-2</v>
      </c>
      <c r="AC5" s="50">
        <f t="shared" si="2"/>
        <v>2990.5682079595122</v>
      </c>
      <c r="AD5" s="40">
        <v>2250</v>
      </c>
      <c r="AE5" s="51">
        <f t="shared" si="3"/>
        <v>0.7523653846153846</v>
      </c>
      <c r="AF5" s="41" t="s">
        <v>64</v>
      </c>
      <c r="AG5" s="52">
        <v>0.42799999999999999</v>
      </c>
      <c r="AH5" s="51">
        <f t="shared" si="4"/>
        <v>3.2742</v>
      </c>
      <c r="AI5" s="51">
        <f t="shared" si="5"/>
        <v>11.676565384615385</v>
      </c>
      <c r="AJ5" s="52">
        <v>0</v>
      </c>
      <c r="AK5" s="51">
        <f t="shared" si="6"/>
        <v>0</v>
      </c>
      <c r="AL5" s="52">
        <v>0</v>
      </c>
      <c r="AM5" s="51">
        <f t="shared" si="7"/>
        <v>0</v>
      </c>
      <c r="AN5" s="52">
        <v>0</v>
      </c>
      <c r="AO5" s="51">
        <f t="shared" si="8"/>
        <v>0</v>
      </c>
      <c r="AP5" s="40">
        <v>0</v>
      </c>
      <c r="AQ5" s="9">
        <v>0</v>
      </c>
      <c r="AR5" s="51">
        <f>IF(ISERROR(AW5*AQ5),"",AW5*AQ5)</f>
        <v>0</v>
      </c>
      <c r="AS5" s="51">
        <f t="shared" si="9"/>
        <v>0</v>
      </c>
      <c r="AT5" s="51">
        <f t="shared" si="10"/>
        <v>11.676565384615385</v>
      </c>
      <c r="AU5" s="53">
        <f t="shared" si="11"/>
        <v>0.15079524475524472</v>
      </c>
      <c r="AV5" s="51" t="str">
        <f t="shared" si="12"/>
        <v/>
      </c>
      <c r="AW5" s="54">
        <v>13.75</v>
      </c>
      <c r="AX5" s="12">
        <v>24.99</v>
      </c>
      <c r="AY5" s="52"/>
      <c r="AZ5" s="55">
        <f t="shared" si="13"/>
        <v>0.44977991196478589</v>
      </c>
      <c r="BA5" s="56">
        <v>105</v>
      </c>
      <c r="BB5" s="51">
        <f t="shared" si="14"/>
        <v>1226.0393653846154</v>
      </c>
      <c r="BC5" s="51">
        <f t="shared" si="15"/>
        <v>1443.75</v>
      </c>
      <c r="BD5" s="10"/>
      <c r="BE5" s="10"/>
    </row>
    <row r="6" spans="1:57" ht="45">
      <c r="A6" s="38">
        <v>5</v>
      </c>
      <c r="B6" s="59"/>
      <c r="C6" s="40"/>
      <c r="D6" s="40"/>
      <c r="E6" s="40"/>
      <c r="F6" s="40" t="s">
        <v>55</v>
      </c>
      <c r="G6" s="41" t="s">
        <v>80</v>
      </c>
      <c r="H6" s="41" t="s">
        <v>57</v>
      </c>
      <c r="I6" s="41" t="s">
        <v>81</v>
      </c>
      <c r="J6" s="41" t="s">
        <v>76</v>
      </c>
      <c r="K6" s="60" t="s">
        <v>82</v>
      </c>
      <c r="L6" s="41" t="s">
        <v>83</v>
      </c>
      <c r="M6" s="40"/>
      <c r="N6" s="41" t="s">
        <v>84</v>
      </c>
      <c r="O6" s="40"/>
      <c r="P6" s="40"/>
      <c r="Q6" s="43">
        <v>84</v>
      </c>
      <c r="R6" s="44">
        <v>8.1</v>
      </c>
      <c r="S6" s="45">
        <f t="shared" si="0"/>
        <v>10.37037037037037</v>
      </c>
      <c r="T6" s="46">
        <v>10.37</v>
      </c>
      <c r="U6" s="12"/>
      <c r="V6" s="40" t="s">
        <v>63</v>
      </c>
      <c r="W6" s="47">
        <v>45</v>
      </c>
      <c r="X6" s="47">
        <v>42</v>
      </c>
      <c r="Y6" s="47">
        <v>26</v>
      </c>
      <c r="Z6" s="44"/>
      <c r="AA6" s="11">
        <v>2</v>
      </c>
      <c r="AB6" s="49">
        <f t="shared" si="1"/>
        <v>4.9140000000000003E-2</v>
      </c>
      <c r="AC6" s="50">
        <f t="shared" si="2"/>
        <v>2645.5026455026455</v>
      </c>
      <c r="AD6" s="40">
        <v>2250</v>
      </c>
      <c r="AE6" s="51">
        <f t="shared" si="3"/>
        <v>0.85050000000000003</v>
      </c>
      <c r="AF6" s="41" t="s">
        <v>64</v>
      </c>
      <c r="AG6" s="52">
        <v>0.42799999999999999</v>
      </c>
      <c r="AH6" s="51">
        <f t="shared" si="4"/>
        <v>4.4383599999999994</v>
      </c>
      <c r="AI6" s="51">
        <f t="shared" si="5"/>
        <v>15.658859999999999</v>
      </c>
      <c r="AJ6" s="52">
        <v>0</v>
      </c>
      <c r="AK6" s="51">
        <f t="shared" si="6"/>
        <v>0</v>
      </c>
      <c r="AL6" s="52">
        <v>0</v>
      </c>
      <c r="AM6" s="51">
        <f t="shared" si="7"/>
        <v>0</v>
      </c>
      <c r="AN6" s="52">
        <v>0</v>
      </c>
      <c r="AO6" s="51">
        <f t="shared" si="8"/>
        <v>0</v>
      </c>
      <c r="AP6" s="40">
        <v>0</v>
      </c>
      <c r="AQ6" s="9">
        <v>0</v>
      </c>
      <c r="AR6" s="51">
        <f>IF(ISERROR(AW6*AQ6),"",AW6*AQ6)</f>
        <v>0</v>
      </c>
      <c r="AS6" s="51">
        <f t="shared" si="9"/>
        <v>0</v>
      </c>
      <c r="AT6" s="51">
        <f t="shared" si="10"/>
        <v>15.658859999999999</v>
      </c>
      <c r="AU6" s="53">
        <f t="shared" si="11"/>
        <v>0.1531173607355327</v>
      </c>
      <c r="AV6" s="51" t="str">
        <f t="shared" si="12"/>
        <v/>
      </c>
      <c r="AW6" s="54">
        <v>18.489999999999998</v>
      </c>
      <c r="AX6" s="12">
        <v>34.99</v>
      </c>
      <c r="AY6" s="52"/>
      <c r="AZ6" s="55">
        <f t="shared" si="13"/>
        <v>0.47156330380108608</v>
      </c>
      <c r="BA6" s="56">
        <v>315</v>
      </c>
      <c r="BB6" s="51">
        <f t="shared" si="14"/>
        <v>4932.5409</v>
      </c>
      <c r="BC6" s="51">
        <f t="shared" si="15"/>
        <v>5824.3499999999995</v>
      </c>
      <c r="BD6" s="10"/>
      <c r="BE6" s="10"/>
    </row>
    <row r="7" spans="1:57" ht="45">
      <c r="A7" s="38">
        <v>6</v>
      </c>
      <c r="B7" s="59"/>
      <c r="C7" s="40"/>
      <c r="D7" s="40"/>
      <c r="E7" s="40"/>
      <c r="F7" s="40" t="s">
        <v>55</v>
      </c>
      <c r="G7" s="41" t="s">
        <v>80</v>
      </c>
      <c r="H7" s="41" t="s">
        <v>85</v>
      </c>
      <c r="I7" s="41" t="s">
        <v>81</v>
      </c>
      <c r="J7" s="41" t="s">
        <v>86</v>
      </c>
      <c r="K7" s="60" t="s">
        <v>87</v>
      </c>
      <c r="L7" s="40" t="s">
        <v>88</v>
      </c>
      <c r="M7" s="40"/>
      <c r="N7" s="41" t="s">
        <v>89</v>
      </c>
      <c r="O7" s="40"/>
      <c r="P7" s="40"/>
      <c r="Q7" s="43">
        <v>101</v>
      </c>
      <c r="R7" s="44">
        <v>8.1</v>
      </c>
      <c r="S7" s="45">
        <f t="shared" si="0"/>
        <v>12.469135802469136</v>
      </c>
      <c r="T7" s="46">
        <v>12.47</v>
      </c>
      <c r="U7" s="12"/>
      <c r="V7" s="40" t="s">
        <v>63</v>
      </c>
      <c r="W7" s="47">
        <v>45</v>
      </c>
      <c r="X7" s="47">
        <v>42</v>
      </c>
      <c r="Y7" s="47">
        <v>29</v>
      </c>
      <c r="Z7" s="44"/>
      <c r="AA7" s="11">
        <v>2</v>
      </c>
      <c r="AB7" s="49">
        <f t="shared" si="1"/>
        <v>5.4809999999999998E-2</v>
      </c>
      <c r="AC7" s="50">
        <f t="shared" si="2"/>
        <v>2371.8299580368548</v>
      </c>
      <c r="AD7" s="40">
        <v>2250</v>
      </c>
      <c r="AE7" s="51">
        <f t="shared" si="3"/>
        <v>0.94863461538461524</v>
      </c>
      <c r="AF7" s="41" t="s">
        <v>90</v>
      </c>
      <c r="AG7" s="52">
        <v>0.42799999999999999</v>
      </c>
      <c r="AH7" s="51">
        <f t="shared" si="4"/>
        <v>5.3371599999999999</v>
      </c>
      <c r="AI7" s="51">
        <f t="shared" si="5"/>
        <v>18.755794615384616</v>
      </c>
      <c r="AJ7" s="52">
        <v>0</v>
      </c>
      <c r="AK7" s="51">
        <f t="shared" si="6"/>
        <v>0</v>
      </c>
      <c r="AL7" s="52">
        <v>0</v>
      </c>
      <c r="AM7" s="51">
        <f t="shared" si="7"/>
        <v>0</v>
      </c>
      <c r="AN7" s="52">
        <v>0</v>
      </c>
      <c r="AO7" s="51">
        <f t="shared" si="8"/>
        <v>0</v>
      </c>
      <c r="AP7" s="40">
        <v>0</v>
      </c>
      <c r="AQ7" s="9">
        <v>0</v>
      </c>
      <c r="AR7" s="51">
        <f>IF(ISERROR(AW7*AQ7),"",AW7*AQ7)</f>
        <v>0</v>
      </c>
      <c r="AS7" s="51">
        <f t="shared" si="9"/>
        <v>0</v>
      </c>
      <c r="AT7" s="51">
        <f t="shared" si="10"/>
        <v>18.755794615384616</v>
      </c>
      <c r="AU7" s="53">
        <f t="shared" si="11"/>
        <v>0.13207799095860173</v>
      </c>
      <c r="AV7" s="51" t="str">
        <f t="shared" si="12"/>
        <v/>
      </c>
      <c r="AW7" s="54">
        <v>21.61</v>
      </c>
      <c r="AX7" s="12">
        <v>39.99</v>
      </c>
      <c r="AY7" s="52"/>
      <c r="AZ7" s="55">
        <f t="shared" si="13"/>
        <v>0.4596149037259315</v>
      </c>
      <c r="BA7" s="56">
        <v>80</v>
      </c>
      <c r="BB7" s="51">
        <f t="shared" si="14"/>
        <v>1500.4635692307693</v>
      </c>
      <c r="BC7" s="51">
        <f t="shared" si="15"/>
        <v>1728.8</v>
      </c>
      <c r="BD7" s="10"/>
      <c r="BE7" s="10"/>
    </row>
    <row r="8" spans="1:57" ht="45">
      <c r="A8" s="38">
        <v>7</v>
      </c>
      <c r="B8" s="39"/>
      <c r="C8" s="40"/>
      <c r="D8" s="40"/>
      <c r="E8" s="40"/>
      <c r="F8" s="40" t="s">
        <v>55</v>
      </c>
      <c r="G8" s="41" t="s">
        <v>91</v>
      </c>
      <c r="H8" s="41" t="s">
        <v>66</v>
      </c>
      <c r="I8" s="41" t="s">
        <v>67</v>
      </c>
      <c r="J8" s="41" t="s">
        <v>92</v>
      </c>
      <c r="K8" s="42" t="s">
        <v>69</v>
      </c>
      <c r="L8" s="40" t="s">
        <v>93</v>
      </c>
      <c r="M8" s="40"/>
      <c r="N8" s="41" t="s">
        <v>94</v>
      </c>
      <c r="O8" s="40"/>
      <c r="P8" s="40"/>
      <c r="Q8" s="43">
        <v>67</v>
      </c>
      <c r="R8" s="44">
        <v>8.1</v>
      </c>
      <c r="S8" s="45">
        <f t="shared" si="0"/>
        <v>8.2716049382716061</v>
      </c>
      <c r="T8" s="46">
        <v>8.27</v>
      </c>
      <c r="U8" s="12"/>
      <c r="V8" s="40" t="s">
        <v>63</v>
      </c>
      <c r="W8" s="47">
        <v>45</v>
      </c>
      <c r="X8" s="47">
        <v>42</v>
      </c>
      <c r="Y8" s="47">
        <v>23</v>
      </c>
      <c r="Z8" s="44"/>
      <c r="AA8" s="11">
        <v>2</v>
      </c>
      <c r="AB8" s="49">
        <f t="shared" si="1"/>
        <v>4.3470000000000002E-2</v>
      </c>
      <c r="AC8" s="50">
        <f t="shared" si="2"/>
        <v>2990.5682079595122</v>
      </c>
      <c r="AD8" s="40">
        <v>2250</v>
      </c>
      <c r="AE8" s="51">
        <f t="shared" si="3"/>
        <v>0.7523653846153846</v>
      </c>
      <c r="AF8" s="41" t="s">
        <v>64</v>
      </c>
      <c r="AG8" s="52">
        <v>0.42799999999999999</v>
      </c>
      <c r="AH8" s="51">
        <f t="shared" si="4"/>
        <v>3.5395599999999998</v>
      </c>
      <c r="AI8" s="51">
        <f t="shared" si="5"/>
        <v>12.561925384615384</v>
      </c>
      <c r="AJ8" s="52">
        <v>0</v>
      </c>
      <c r="AK8" s="51">
        <f t="shared" si="6"/>
        <v>0</v>
      </c>
      <c r="AL8" s="52">
        <v>0</v>
      </c>
      <c r="AM8" s="51">
        <f t="shared" si="7"/>
        <v>0</v>
      </c>
      <c r="AN8" s="52">
        <v>0</v>
      </c>
      <c r="AO8" s="51">
        <f t="shared" si="8"/>
        <v>0</v>
      </c>
      <c r="AP8" s="40">
        <v>0</v>
      </c>
      <c r="AQ8" s="9">
        <v>0</v>
      </c>
      <c r="AR8" s="51">
        <f t="shared" ref="AR8:AR33" si="16">IF(ISERROR(AW8*AQ8),"",AW8*AQ8)</f>
        <v>0</v>
      </c>
      <c r="AS8" s="51">
        <f t="shared" si="9"/>
        <v>0</v>
      </c>
      <c r="AT8" s="51">
        <f t="shared" si="10"/>
        <v>12.561925384615384</v>
      </c>
      <c r="AU8" s="53">
        <f t="shared" si="11"/>
        <v>0.1294577003038542</v>
      </c>
      <c r="AV8" s="51" t="str">
        <f t="shared" si="12"/>
        <v/>
      </c>
      <c r="AW8" s="54">
        <v>14.43</v>
      </c>
      <c r="AX8" s="12">
        <v>34.99</v>
      </c>
      <c r="AY8" s="52"/>
      <c r="AZ8" s="55">
        <f t="shared" si="13"/>
        <v>0.58759645613032296</v>
      </c>
      <c r="BA8" s="56">
        <v>350</v>
      </c>
      <c r="BB8" s="51">
        <f t="shared" si="14"/>
        <v>4396.6738846153839</v>
      </c>
      <c r="BC8" s="51">
        <f t="shared" si="15"/>
        <v>5050.5</v>
      </c>
      <c r="BD8" s="10"/>
      <c r="BE8" s="10"/>
    </row>
    <row r="9" spans="1:57" ht="45">
      <c r="A9" s="38">
        <v>8</v>
      </c>
      <c r="B9" s="58"/>
      <c r="C9" s="40"/>
      <c r="D9" s="40"/>
      <c r="E9" s="40"/>
      <c r="F9" s="40" t="s">
        <v>55</v>
      </c>
      <c r="G9" s="41" t="s">
        <v>95</v>
      </c>
      <c r="H9" s="41" t="s">
        <v>96</v>
      </c>
      <c r="I9" s="41" t="s">
        <v>58</v>
      </c>
      <c r="J9" s="41" t="s">
        <v>92</v>
      </c>
      <c r="K9" s="42" t="s">
        <v>72</v>
      </c>
      <c r="L9" s="41" t="s">
        <v>97</v>
      </c>
      <c r="M9" s="40"/>
      <c r="N9" s="41" t="s">
        <v>98</v>
      </c>
      <c r="O9" s="40"/>
      <c r="P9" s="40"/>
      <c r="Q9" s="43">
        <v>78</v>
      </c>
      <c r="R9" s="44">
        <v>8.1</v>
      </c>
      <c r="S9" s="45">
        <f t="shared" si="0"/>
        <v>9.6296296296296298</v>
      </c>
      <c r="T9" s="46">
        <v>9.6300000000000008</v>
      </c>
      <c r="U9" s="12"/>
      <c r="V9" s="40" t="s">
        <v>63</v>
      </c>
      <c r="W9" s="47">
        <v>45</v>
      </c>
      <c r="X9" s="47">
        <v>42</v>
      </c>
      <c r="Y9" s="47">
        <v>26</v>
      </c>
      <c r="Z9" s="44"/>
      <c r="AA9" s="11">
        <v>2</v>
      </c>
      <c r="AB9" s="49">
        <f t="shared" si="1"/>
        <v>4.9140000000000003E-2</v>
      </c>
      <c r="AC9" s="50">
        <f t="shared" si="2"/>
        <v>2645.5026455026455</v>
      </c>
      <c r="AD9" s="40">
        <v>2250</v>
      </c>
      <c r="AE9" s="51">
        <f t="shared" si="3"/>
        <v>0.85050000000000003</v>
      </c>
      <c r="AF9" s="41" t="s">
        <v>90</v>
      </c>
      <c r="AG9" s="52">
        <v>0.42799999999999999</v>
      </c>
      <c r="AH9" s="51">
        <f t="shared" si="4"/>
        <v>4.1216400000000002</v>
      </c>
      <c r="AI9" s="51">
        <f t="shared" si="5"/>
        <v>14.602140000000002</v>
      </c>
      <c r="AJ9" s="52">
        <v>0</v>
      </c>
      <c r="AK9" s="51">
        <f t="shared" si="6"/>
        <v>0</v>
      </c>
      <c r="AL9" s="52">
        <v>0</v>
      </c>
      <c r="AM9" s="51">
        <f t="shared" si="7"/>
        <v>0</v>
      </c>
      <c r="AN9" s="52">
        <v>0</v>
      </c>
      <c r="AO9" s="51">
        <f t="shared" si="8"/>
        <v>0</v>
      </c>
      <c r="AP9" s="40">
        <v>0</v>
      </c>
      <c r="AQ9" s="9">
        <v>0</v>
      </c>
      <c r="AR9" s="51">
        <f t="shared" si="16"/>
        <v>0</v>
      </c>
      <c r="AS9" s="51">
        <f t="shared" si="9"/>
        <v>0</v>
      </c>
      <c r="AT9" s="51">
        <f t="shared" si="10"/>
        <v>14.602140000000002</v>
      </c>
      <c r="AU9" s="53">
        <f t="shared" si="11"/>
        <v>0.12875059665871116</v>
      </c>
      <c r="AV9" s="51" t="str">
        <f t="shared" si="12"/>
        <v/>
      </c>
      <c r="AW9" s="54">
        <v>16.760000000000002</v>
      </c>
      <c r="AX9" s="12">
        <v>39.99</v>
      </c>
      <c r="AY9" s="52"/>
      <c r="AZ9" s="55">
        <f t="shared" si="13"/>
        <v>0.58089522380595149</v>
      </c>
      <c r="BA9" s="56">
        <v>350</v>
      </c>
      <c r="BB9" s="51">
        <f t="shared" si="14"/>
        <v>5110.7490000000007</v>
      </c>
      <c r="BC9" s="51">
        <f t="shared" si="15"/>
        <v>5866.0000000000009</v>
      </c>
      <c r="BD9" s="10"/>
      <c r="BE9" s="10"/>
    </row>
    <row r="10" spans="1:57" ht="45">
      <c r="A10" s="38">
        <v>9</v>
      </c>
      <c r="B10" s="39"/>
      <c r="C10" s="40"/>
      <c r="D10" s="40"/>
      <c r="E10" s="40"/>
      <c r="F10" s="40" t="s">
        <v>55</v>
      </c>
      <c r="G10" s="41" t="s">
        <v>99</v>
      </c>
      <c r="H10" s="41" t="s">
        <v>96</v>
      </c>
      <c r="I10" s="41" t="s">
        <v>67</v>
      </c>
      <c r="J10" s="41" t="s">
        <v>100</v>
      </c>
      <c r="K10" s="42" t="s">
        <v>69</v>
      </c>
      <c r="L10" s="41" t="s">
        <v>101</v>
      </c>
      <c r="M10" s="40"/>
      <c r="N10" s="41" t="s">
        <v>102</v>
      </c>
      <c r="O10" s="40"/>
      <c r="P10" s="40"/>
      <c r="Q10" s="43">
        <v>67</v>
      </c>
      <c r="R10" s="44">
        <v>8.1</v>
      </c>
      <c r="S10" s="45">
        <f t="shared" si="0"/>
        <v>8.2716049382716061</v>
      </c>
      <c r="T10" s="46">
        <v>8.27</v>
      </c>
      <c r="U10" s="12"/>
      <c r="V10" s="40" t="s">
        <v>63</v>
      </c>
      <c r="W10" s="47">
        <v>45</v>
      </c>
      <c r="X10" s="47">
        <v>42</v>
      </c>
      <c r="Y10" s="47">
        <v>23</v>
      </c>
      <c r="Z10" s="44"/>
      <c r="AA10" s="11">
        <v>2</v>
      </c>
      <c r="AB10" s="49">
        <f t="shared" si="1"/>
        <v>4.3470000000000002E-2</v>
      </c>
      <c r="AC10" s="50">
        <f t="shared" si="2"/>
        <v>2990.5682079595122</v>
      </c>
      <c r="AD10" s="40">
        <v>2250</v>
      </c>
      <c r="AE10" s="51">
        <f t="shared" si="3"/>
        <v>0.7523653846153846</v>
      </c>
      <c r="AF10" s="41" t="s">
        <v>90</v>
      </c>
      <c r="AG10" s="52">
        <v>0.42799999999999999</v>
      </c>
      <c r="AH10" s="51">
        <f t="shared" si="4"/>
        <v>3.5395599999999998</v>
      </c>
      <c r="AI10" s="51">
        <f t="shared" si="5"/>
        <v>12.561925384615384</v>
      </c>
      <c r="AJ10" s="52">
        <v>0</v>
      </c>
      <c r="AK10" s="51">
        <f t="shared" si="6"/>
        <v>0</v>
      </c>
      <c r="AL10" s="52">
        <v>0</v>
      </c>
      <c r="AM10" s="51">
        <f t="shared" si="7"/>
        <v>0</v>
      </c>
      <c r="AN10" s="52">
        <v>0</v>
      </c>
      <c r="AO10" s="51">
        <f t="shared" si="8"/>
        <v>0</v>
      </c>
      <c r="AP10" s="40">
        <v>0</v>
      </c>
      <c r="AQ10" s="9">
        <v>0</v>
      </c>
      <c r="AR10" s="51">
        <f t="shared" si="16"/>
        <v>0</v>
      </c>
      <c r="AS10" s="51">
        <f t="shared" si="9"/>
        <v>0</v>
      </c>
      <c r="AT10" s="51">
        <f t="shared" si="10"/>
        <v>12.561925384615384</v>
      </c>
      <c r="AU10" s="53">
        <f t="shared" si="11"/>
        <v>0.1294577003038542</v>
      </c>
      <c r="AV10" s="51" t="str">
        <f t="shared" si="12"/>
        <v/>
      </c>
      <c r="AW10" s="54">
        <v>14.43</v>
      </c>
      <c r="AX10" s="12">
        <v>34.99</v>
      </c>
      <c r="AY10" s="52"/>
      <c r="AZ10" s="55">
        <f t="shared" si="13"/>
        <v>0.58759645613032296</v>
      </c>
      <c r="BA10" s="56">
        <v>350</v>
      </c>
      <c r="BB10" s="51">
        <f t="shared" si="14"/>
        <v>4396.6738846153839</v>
      </c>
      <c r="BC10" s="51">
        <f t="shared" si="15"/>
        <v>5050.5</v>
      </c>
      <c r="BD10" s="10"/>
      <c r="BE10" s="10"/>
    </row>
    <row r="11" spans="1:57" ht="45">
      <c r="A11" s="38">
        <v>10</v>
      </c>
      <c r="B11" s="58"/>
      <c r="C11" s="40"/>
      <c r="D11" s="40"/>
      <c r="E11" s="40"/>
      <c r="F11" s="40" t="s">
        <v>55</v>
      </c>
      <c r="G11" s="41" t="s">
        <v>103</v>
      </c>
      <c r="H11" s="41" t="s">
        <v>57</v>
      </c>
      <c r="I11" s="41" t="s">
        <v>67</v>
      </c>
      <c r="J11" s="41" t="s">
        <v>92</v>
      </c>
      <c r="K11" s="42" t="s">
        <v>72</v>
      </c>
      <c r="L11" s="41" t="s">
        <v>101</v>
      </c>
      <c r="M11" s="40"/>
      <c r="N11" s="41" t="s">
        <v>104</v>
      </c>
      <c r="O11" s="40"/>
      <c r="P11" s="40"/>
      <c r="Q11" s="43">
        <v>78</v>
      </c>
      <c r="R11" s="44">
        <v>8.1</v>
      </c>
      <c r="S11" s="45">
        <f t="shared" si="0"/>
        <v>9.6296296296296298</v>
      </c>
      <c r="T11" s="46">
        <v>9.6300000000000008</v>
      </c>
      <c r="U11" s="12"/>
      <c r="V11" s="40" t="s">
        <v>63</v>
      </c>
      <c r="W11" s="47">
        <v>45</v>
      </c>
      <c r="X11" s="47">
        <v>42</v>
      </c>
      <c r="Y11" s="47">
        <v>26</v>
      </c>
      <c r="Z11" s="44"/>
      <c r="AA11" s="11">
        <v>2</v>
      </c>
      <c r="AB11" s="49">
        <f t="shared" si="1"/>
        <v>4.9140000000000003E-2</v>
      </c>
      <c r="AC11" s="50">
        <f t="shared" si="2"/>
        <v>2645.5026455026455</v>
      </c>
      <c r="AD11" s="40">
        <v>2250</v>
      </c>
      <c r="AE11" s="51">
        <f t="shared" si="3"/>
        <v>0.85050000000000003</v>
      </c>
      <c r="AF11" s="41" t="s">
        <v>64</v>
      </c>
      <c r="AG11" s="52">
        <v>0.42799999999999999</v>
      </c>
      <c r="AH11" s="51">
        <f t="shared" si="4"/>
        <v>4.1216400000000002</v>
      </c>
      <c r="AI11" s="51">
        <f t="shared" si="5"/>
        <v>14.602140000000002</v>
      </c>
      <c r="AJ11" s="52">
        <v>0</v>
      </c>
      <c r="AK11" s="51">
        <f t="shared" si="6"/>
        <v>0</v>
      </c>
      <c r="AL11" s="52">
        <v>0</v>
      </c>
      <c r="AM11" s="51">
        <f t="shared" si="7"/>
        <v>0</v>
      </c>
      <c r="AN11" s="52">
        <v>0</v>
      </c>
      <c r="AO11" s="51">
        <f t="shared" si="8"/>
        <v>0</v>
      </c>
      <c r="AP11" s="40">
        <v>0</v>
      </c>
      <c r="AQ11" s="9">
        <v>0</v>
      </c>
      <c r="AR11" s="51">
        <f t="shared" si="16"/>
        <v>0</v>
      </c>
      <c r="AS11" s="51">
        <f t="shared" si="9"/>
        <v>0</v>
      </c>
      <c r="AT11" s="51">
        <f t="shared" si="10"/>
        <v>14.602140000000002</v>
      </c>
      <c r="AU11" s="53">
        <f t="shared" si="11"/>
        <v>0.12875059665871116</v>
      </c>
      <c r="AV11" s="51" t="str">
        <f t="shared" si="12"/>
        <v/>
      </c>
      <c r="AW11" s="54">
        <v>16.760000000000002</v>
      </c>
      <c r="AX11" s="12">
        <v>39.99</v>
      </c>
      <c r="AY11" s="52"/>
      <c r="AZ11" s="55">
        <f t="shared" si="13"/>
        <v>0.58089522380595149</v>
      </c>
      <c r="BA11" s="56">
        <v>350</v>
      </c>
      <c r="BB11" s="51">
        <f t="shared" si="14"/>
        <v>5110.7490000000007</v>
      </c>
      <c r="BC11" s="51">
        <f t="shared" si="15"/>
        <v>5866.0000000000009</v>
      </c>
      <c r="BD11" s="10"/>
      <c r="BE11" s="10"/>
    </row>
    <row r="12" spans="1:57" ht="45">
      <c r="A12" s="61">
        <v>11</v>
      </c>
      <c r="B12" s="59"/>
      <c r="C12" s="40"/>
      <c r="D12" s="40"/>
      <c r="E12" s="40"/>
      <c r="F12" s="40" t="s">
        <v>55</v>
      </c>
      <c r="G12" s="41" t="s">
        <v>105</v>
      </c>
      <c r="H12" s="41" t="s">
        <v>66</v>
      </c>
      <c r="I12" s="41" t="s">
        <v>67</v>
      </c>
      <c r="J12" s="41" t="s">
        <v>106</v>
      </c>
      <c r="K12" s="60" t="s">
        <v>77</v>
      </c>
      <c r="L12" s="41" t="s">
        <v>107</v>
      </c>
      <c r="M12" s="40"/>
      <c r="N12" s="41" t="s">
        <v>108</v>
      </c>
      <c r="O12" s="40"/>
      <c r="P12" s="40"/>
      <c r="Q12" s="43">
        <v>62</v>
      </c>
      <c r="R12" s="44">
        <v>8.1</v>
      </c>
      <c r="S12" s="45">
        <f>IF(ISERROR(Q12/R12),"",Q12/R12)</f>
        <v>7.6543209876543212</v>
      </c>
      <c r="T12" s="46">
        <v>7.65</v>
      </c>
      <c r="U12" s="12"/>
      <c r="V12" s="40" t="s">
        <v>63</v>
      </c>
      <c r="W12" s="47">
        <v>45</v>
      </c>
      <c r="X12" s="47">
        <v>42</v>
      </c>
      <c r="Y12" s="47">
        <v>23</v>
      </c>
      <c r="Z12" s="44"/>
      <c r="AA12" s="11">
        <v>2</v>
      </c>
      <c r="AB12" s="49">
        <f>IF(W12="","",W12*X12*Y12/1000000)</f>
        <v>4.3470000000000002E-2</v>
      </c>
      <c r="AC12" s="50">
        <f>IF(AA12="","",65/AB12*AA12)</f>
        <v>2990.5682079595122</v>
      </c>
      <c r="AD12" s="40">
        <v>2250</v>
      </c>
      <c r="AE12" s="51">
        <f>IF(ISERROR(AD12/AC12),"",AD12/AC12)</f>
        <v>0.7523653846153846</v>
      </c>
      <c r="AF12" s="41" t="s">
        <v>64</v>
      </c>
      <c r="AG12" s="52">
        <v>0.42799999999999999</v>
      </c>
      <c r="AH12" s="51">
        <f>IF(ISERROR(T12*AG12),"",T12*AG12)</f>
        <v>3.2742</v>
      </c>
      <c r="AI12" s="51">
        <f>IF(ISERROR(T12+AE12+AH12),"",T12+AE12+AH12)</f>
        <v>11.676565384615385</v>
      </c>
      <c r="AJ12" s="52">
        <v>0</v>
      </c>
      <c r="AK12" s="51">
        <f>IF(ISERROR(AW12*AJ12),"",AW12*AJ12)</f>
        <v>0</v>
      </c>
      <c r="AL12" s="52">
        <v>0</v>
      </c>
      <c r="AM12" s="51">
        <f>IF(ISERROR(AW12*AL12),"",AW12*AL12)</f>
        <v>0</v>
      </c>
      <c r="AN12" s="52">
        <v>0</v>
      </c>
      <c r="AO12" s="51">
        <f>IF(ISERROR(AW12*AN12),"",AW12*AN12)</f>
        <v>0</v>
      </c>
      <c r="AP12" s="40">
        <v>0</v>
      </c>
      <c r="AQ12" s="9">
        <v>0</v>
      </c>
      <c r="AR12" s="51">
        <f>IF(ISERROR(AW12*AQ12),"",AW12*AQ12)</f>
        <v>0</v>
      </c>
      <c r="AS12" s="51">
        <f>IF(ISERROR(AK12+AM12+AO12+AR12),"",AK12+AM12+AO12+AR12)</f>
        <v>0</v>
      </c>
      <c r="AT12" s="51">
        <f>IF(ISERROR(AI12+AS12),"",AI12+AS12)</f>
        <v>11.676565384615385</v>
      </c>
      <c r="AU12" s="53">
        <f>IF(ISERROR((AW12-AT12)/AW12),"",(AW12-AT12)/AW12)</f>
        <v>0.15079524475524472</v>
      </c>
      <c r="AV12" s="51" t="str">
        <f>IF(AY12="","",AX12*(1-AY12))</f>
        <v/>
      </c>
      <c r="AW12" s="54">
        <v>13.75</v>
      </c>
      <c r="AX12" s="12">
        <v>24.99</v>
      </c>
      <c r="AY12" s="52"/>
      <c r="AZ12" s="55">
        <f>IF(ISERROR((AX12-AW12)/AX12),"",(AX12-AW12)/AX12)</f>
        <v>0.44977991196478589</v>
      </c>
      <c r="BA12" s="56">
        <v>105</v>
      </c>
      <c r="BB12" s="51">
        <f>IF(ISERROR(AT12*BA12),"",AT12*BA12)</f>
        <v>1226.0393653846154</v>
      </c>
      <c r="BC12" s="51">
        <f>IF(ISERROR(AW12*BA12),"",AW12*BA12)</f>
        <v>1443.75</v>
      </c>
      <c r="BD12" s="10"/>
      <c r="BE12" s="10"/>
    </row>
    <row r="13" spans="1:57" ht="45">
      <c r="A13" s="61">
        <v>12</v>
      </c>
      <c r="B13" s="59"/>
      <c r="C13" s="40"/>
      <c r="D13" s="40"/>
      <c r="E13" s="40"/>
      <c r="F13" s="40" t="s">
        <v>55</v>
      </c>
      <c r="G13" s="41" t="s">
        <v>105</v>
      </c>
      <c r="H13" s="41" t="s">
        <v>85</v>
      </c>
      <c r="I13" s="41" t="s">
        <v>109</v>
      </c>
      <c r="J13" s="41" t="s">
        <v>106</v>
      </c>
      <c r="K13" s="60" t="s">
        <v>82</v>
      </c>
      <c r="L13" s="41" t="s">
        <v>107</v>
      </c>
      <c r="M13" s="40"/>
      <c r="N13" s="41" t="s">
        <v>110</v>
      </c>
      <c r="O13" s="40"/>
      <c r="P13" s="40"/>
      <c r="Q13" s="43">
        <v>84</v>
      </c>
      <c r="R13" s="44">
        <v>8.1</v>
      </c>
      <c r="S13" s="45">
        <f>IF(ISERROR(Q13/R13),"",Q13/R13)</f>
        <v>10.37037037037037</v>
      </c>
      <c r="T13" s="46">
        <v>10.37</v>
      </c>
      <c r="U13" s="12"/>
      <c r="V13" s="40" t="s">
        <v>63</v>
      </c>
      <c r="W13" s="47">
        <v>45</v>
      </c>
      <c r="X13" s="47">
        <v>42</v>
      </c>
      <c r="Y13" s="47">
        <v>26</v>
      </c>
      <c r="Z13" s="44"/>
      <c r="AA13" s="11">
        <v>2</v>
      </c>
      <c r="AB13" s="49">
        <f>IF(W13="","",W13*X13*Y13/1000000)</f>
        <v>4.9140000000000003E-2</v>
      </c>
      <c r="AC13" s="50">
        <f>IF(AA13="","",65/AB13*AA13)</f>
        <v>2645.5026455026455</v>
      </c>
      <c r="AD13" s="40">
        <v>2250</v>
      </c>
      <c r="AE13" s="51">
        <f>IF(ISERROR(AD13/AC13),"",AD13/AC13)</f>
        <v>0.85050000000000003</v>
      </c>
      <c r="AF13" s="41" t="s">
        <v>64</v>
      </c>
      <c r="AG13" s="52">
        <v>0.42799999999999999</v>
      </c>
      <c r="AH13" s="51">
        <f>IF(ISERROR(T13*AG13),"",T13*AG13)</f>
        <v>4.4383599999999994</v>
      </c>
      <c r="AI13" s="51">
        <f>IF(ISERROR(T13+AE13+AH13),"",T13+AE13+AH13)</f>
        <v>15.658859999999999</v>
      </c>
      <c r="AJ13" s="52">
        <v>0</v>
      </c>
      <c r="AK13" s="51">
        <f>IF(ISERROR(AW13*AJ13),"",AW13*AJ13)</f>
        <v>0</v>
      </c>
      <c r="AL13" s="52">
        <v>0</v>
      </c>
      <c r="AM13" s="51">
        <f>IF(ISERROR(AW13*AL13),"",AW13*AL13)</f>
        <v>0</v>
      </c>
      <c r="AN13" s="52">
        <v>0</v>
      </c>
      <c r="AO13" s="51">
        <f>IF(ISERROR(AW13*AN13),"",AW13*AN13)</f>
        <v>0</v>
      </c>
      <c r="AP13" s="40">
        <v>0</v>
      </c>
      <c r="AQ13" s="9">
        <v>0</v>
      </c>
      <c r="AR13" s="51">
        <f>IF(ISERROR(AW13*AQ13),"",AW13*AQ13)</f>
        <v>0</v>
      </c>
      <c r="AS13" s="51">
        <f>IF(ISERROR(AK13+AM13+AO13+AR13),"",AK13+AM13+AO13+AR13)</f>
        <v>0</v>
      </c>
      <c r="AT13" s="51">
        <f>IF(ISERROR(AI13+AS13),"",AI13+AS13)</f>
        <v>15.658859999999999</v>
      </c>
      <c r="AU13" s="53">
        <f>IF(ISERROR((AW13-AT13)/AW13),"",(AW13-AT13)/AW13)</f>
        <v>0.1531173607355327</v>
      </c>
      <c r="AV13" s="51" t="str">
        <f>IF(AY13="","",AX13*(1-AY13))</f>
        <v/>
      </c>
      <c r="AW13" s="54">
        <v>18.489999999999998</v>
      </c>
      <c r="AX13" s="12">
        <v>34.99</v>
      </c>
      <c r="AY13" s="52"/>
      <c r="AZ13" s="55">
        <f>IF(ISERROR((AX13-AW13)/AX13),"",(AX13-AW13)/AX13)</f>
        <v>0.47156330380108608</v>
      </c>
      <c r="BA13" s="56">
        <v>315</v>
      </c>
      <c r="BB13" s="51">
        <f>IF(ISERROR(AT13*BA13),"",AT13*BA13)</f>
        <v>4932.5409</v>
      </c>
      <c r="BC13" s="51">
        <f>IF(ISERROR(AW13*BA13),"",AW13*BA13)</f>
        <v>5824.3499999999995</v>
      </c>
      <c r="BD13" s="10"/>
      <c r="BE13" s="10"/>
    </row>
    <row r="14" spans="1:57" ht="45">
      <c r="A14" s="61">
        <v>13</v>
      </c>
      <c r="B14" s="59"/>
      <c r="C14" s="40"/>
      <c r="D14" s="40"/>
      <c r="E14" s="40"/>
      <c r="F14" s="40" t="s">
        <v>55</v>
      </c>
      <c r="G14" s="41" t="s">
        <v>111</v>
      </c>
      <c r="H14" s="41" t="s">
        <v>66</v>
      </c>
      <c r="I14" s="41" t="s">
        <v>81</v>
      </c>
      <c r="J14" s="41" t="s">
        <v>112</v>
      </c>
      <c r="K14" s="60" t="s">
        <v>113</v>
      </c>
      <c r="L14" s="41" t="s">
        <v>114</v>
      </c>
      <c r="M14" s="40"/>
      <c r="N14" s="41" t="s">
        <v>115</v>
      </c>
      <c r="O14" s="40"/>
      <c r="P14" s="40"/>
      <c r="Q14" s="43">
        <v>101</v>
      </c>
      <c r="R14" s="44">
        <v>8.1</v>
      </c>
      <c r="S14" s="45">
        <f>IF(ISERROR(Q14/R14),"",Q14/R14)</f>
        <v>12.469135802469136</v>
      </c>
      <c r="T14" s="46">
        <v>12.47</v>
      </c>
      <c r="U14" s="12"/>
      <c r="V14" s="40" t="s">
        <v>63</v>
      </c>
      <c r="W14" s="47">
        <v>45</v>
      </c>
      <c r="X14" s="47">
        <v>42</v>
      </c>
      <c r="Y14" s="47">
        <v>29</v>
      </c>
      <c r="Z14" s="44"/>
      <c r="AA14" s="11">
        <v>2</v>
      </c>
      <c r="AB14" s="49">
        <f>IF(W14="","",W14*X14*Y14/1000000)</f>
        <v>5.4809999999999998E-2</v>
      </c>
      <c r="AC14" s="50">
        <f>IF(AA14="","",65/AB14*AA14)</f>
        <v>2371.8299580368548</v>
      </c>
      <c r="AD14" s="40">
        <v>2250</v>
      </c>
      <c r="AE14" s="51">
        <f>IF(ISERROR(AD14/AC14),"",AD14/AC14)</f>
        <v>0.94863461538461524</v>
      </c>
      <c r="AF14" s="41" t="s">
        <v>116</v>
      </c>
      <c r="AG14" s="52">
        <v>0.42799999999999999</v>
      </c>
      <c r="AH14" s="51">
        <f>IF(ISERROR(T14*AG14),"",T14*AG14)</f>
        <v>5.3371599999999999</v>
      </c>
      <c r="AI14" s="51">
        <f>IF(ISERROR(T14+AE14+AH14),"",T14+AE14+AH14)</f>
        <v>18.755794615384616</v>
      </c>
      <c r="AJ14" s="52">
        <v>0</v>
      </c>
      <c r="AK14" s="51">
        <f>IF(ISERROR(AW14*AJ14),"",AW14*AJ14)</f>
        <v>0</v>
      </c>
      <c r="AL14" s="52">
        <v>0</v>
      </c>
      <c r="AM14" s="51">
        <f>IF(ISERROR(AW14*AL14),"",AW14*AL14)</f>
        <v>0</v>
      </c>
      <c r="AN14" s="52">
        <v>0</v>
      </c>
      <c r="AO14" s="51">
        <f>IF(ISERROR(AW14*AN14),"",AW14*AN14)</f>
        <v>0</v>
      </c>
      <c r="AP14" s="40">
        <v>0</v>
      </c>
      <c r="AQ14" s="9">
        <v>0</v>
      </c>
      <c r="AR14" s="51">
        <f>IF(ISERROR(AW14*AQ14),"",AW14*AQ14)</f>
        <v>0</v>
      </c>
      <c r="AS14" s="51">
        <f>IF(ISERROR(AK14+AM14+AO14+AR14),"",AK14+AM14+AO14+AR14)</f>
        <v>0</v>
      </c>
      <c r="AT14" s="51">
        <f>IF(ISERROR(AI14+AS14),"",AI14+AS14)</f>
        <v>18.755794615384616</v>
      </c>
      <c r="AU14" s="53">
        <f>IF(ISERROR((AW14-AT14)/AW14),"",(AW14-AT14)/AW14)</f>
        <v>0.13207799095860173</v>
      </c>
      <c r="AV14" s="51" t="str">
        <f>IF(AY14="","",AX14*(1-AY14))</f>
        <v/>
      </c>
      <c r="AW14" s="54">
        <v>21.61</v>
      </c>
      <c r="AX14" s="12">
        <v>39.99</v>
      </c>
      <c r="AY14" s="52"/>
      <c r="AZ14" s="55">
        <f>IF(ISERROR((AX14-AW14)/AX14),"",(AX14-AW14)/AX14)</f>
        <v>0.4596149037259315</v>
      </c>
      <c r="BA14" s="56">
        <v>80</v>
      </c>
      <c r="BB14" s="51">
        <f>IF(ISERROR(AT14*BA14),"",AT14*BA14)</f>
        <v>1500.4635692307693</v>
      </c>
      <c r="BC14" s="51">
        <f>IF(ISERROR(AW14*BA14),"",AW14*BA14)</f>
        <v>1728.8</v>
      </c>
      <c r="BD14" s="10"/>
      <c r="BE14" s="10"/>
    </row>
    <row r="15" spans="1:57" ht="45">
      <c r="A15" s="61">
        <v>14</v>
      </c>
      <c r="B15" s="39"/>
      <c r="C15" s="40"/>
      <c r="D15" s="40"/>
      <c r="E15" s="40"/>
      <c r="F15" s="40" t="s">
        <v>55</v>
      </c>
      <c r="G15" s="41" t="s">
        <v>117</v>
      </c>
      <c r="H15" s="41" t="s">
        <v>66</v>
      </c>
      <c r="I15" s="41" t="s">
        <v>118</v>
      </c>
      <c r="J15" s="41" t="s">
        <v>119</v>
      </c>
      <c r="K15" s="42" t="s">
        <v>120</v>
      </c>
      <c r="L15" s="41" t="s">
        <v>121</v>
      </c>
      <c r="M15" s="40"/>
      <c r="N15" s="41" t="s">
        <v>122</v>
      </c>
      <c r="O15" s="40"/>
      <c r="P15" s="40"/>
      <c r="Q15" s="43">
        <v>49.5</v>
      </c>
      <c r="R15" s="44">
        <v>8.1</v>
      </c>
      <c r="S15" s="45">
        <f t="shared" si="0"/>
        <v>6.1111111111111116</v>
      </c>
      <c r="T15" s="46">
        <v>6.11</v>
      </c>
      <c r="U15" s="12"/>
      <c r="V15" s="40" t="s">
        <v>63</v>
      </c>
      <c r="W15" s="47">
        <v>45</v>
      </c>
      <c r="X15" s="47">
        <v>42</v>
      </c>
      <c r="Y15" s="47">
        <v>20</v>
      </c>
      <c r="Z15" s="44"/>
      <c r="AA15" s="11">
        <v>2</v>
      </c>
      <c r="AB15" s="49">
        <f t="shared" si="1"/>
        <v>3.78E-2</v>
      </c>
      <c r="AC15" s="50">
        <f t="shared" si="2"/>
        <v>3439.1534391534392</v>
      </c>
      <c r="AD15" s="40">
        <v>2250</v>
      </c>
      <c r="AE15" s="51">
        <f t="shared" si="3"/>
        <v>0.65423076923076917</v>
      </c>
      <c r="AF15" s="41" t="s">
        <v>64</v>
      </c>
      <c r="AG15" s="52">
        <v>0.42799999999999999</v>
      </c>
      <c r="AH15" s="51">
        <f t="shared" si="4"/>
        <v>2.6150800000000003</v>
      </c>
      <c r="AI15" s="51">
        <f t="shared" si="5"/>
        <v>9.37931076923077</v>
      </c>
      <c r="AJ15" s="52">
        <v>0</v>
      </c>
      <c r="AK15" s="51">
        <f t="shared" si="6"/>
        <v>0</v>
      </c>
      <c r="AL15" s="52">
        <v>0</v>
      </c>
      <c r="AM15" s="51">
        <f t="shared" si="7"/>
        <v>0</v>
      </c>
      <c r="AN15" s="52">
        <v>0</v>
      </c>
      <c r="AO15" s="51">
        <f t="shared" si="8"/>
        <v>0</v>
      </c>
      <c r="AP15" s="40">
        <v>0</v>
      </c>
      <c r="AQ15" s="9">
        <v>0</v>
      </c>
      <c r="AR15" s="51">
        <f t="shared" si="16"/>
        <v>0</v>
      </c>
      <c r="AS15" s="51">
        <f t="shared" si="9"/>
        <v>0</v>
      </c>
      <c r="AT15" s="51">
        <f t="shared" si="10"/>
        <v>9.37931076923077</v>
      </c>
      <c r="AU15" s="53">
        <f t="shared" si="11"/>
        <v>0.15805109791465263</v>
      </c>
      <c r="AV15" s="51" t="str">
        <f t="shared" si="12"/>
        <v/>
      </c>
      <c r="AW15" s="54">
        <v>11.14</v>
      </c>
      <c r="AX15" s="12">
        <v>24.99</v>
      </c>
      <c r="AY15" s="52"/>
      <c r="AZ15" s="55">
        <f t="shared" si="13"/>
        <v>0.55422168867547017</v>
      </c>
      <c r="BA15" s="56">
        <v>105</v>
      </c>
      <c r="BB15" s="51">
        <f t="shared" si="14"/>
        <v>984.82763076923084</v>
      </c>
      <c r="BC15" s="51">
        <f t="shared" si="15"/>
        <v>1169.7</v>
      </c>
      <c r="BD15" s="10"/>
      <c r="BE15" s="10"/>
    </row>
    <row r="16" spans="1:57" ht="45">
      <c r="A16" s="61">
        <v>15</v>
      </c>
      <c r="B16" s="57"/>
      <c r="C16" s="40"/>
      <c r="D16" s="40"/>
      <c r="E16" s="40"/>
      <c r="F16" s="40" t="s">
        <v>55</v>
      </c>
      <c r="G16" s="40" t="s">
        <v>123</v>
      </c>
      <c r="H16" s="41" t="s">
        <v>85</v>
      </c>
      <c r="I16" s="41" t="s">
        <v>67</v>
      </c>
      <c r="J16" s="41" t="s">
        <v>119</v>
      </c>
      <c r="K16" s="42" t="s">
        <v>69</v>
      </c>
      <c r="L16" s="41" t="s">
        <v>124</v>
      </c>
      <c r="M16" s="40"/>
      <c r="N16" s="41" t="s">
        <v>125</v>
      </c>
      <c r="O16" s="40"/>
      <c r="P16" s="40"/>
      <c r="Q16" s="43">
        <v>63.1</v>
      </c>
      <c r="R16" s="44">
        <v>8.1</v>
      </c>
      <c r="S16" s="45">
        <f t="shared" si="0"/>
        <v>7.7901234567901243</v>
      </c>
      <c r="T16" s="46">
        <v>7.79</v>
      </c>
      <c r="U16" s="12"/>
      <c r="V16" s="40" t="s">
        <v>63</v>
      </c>
      <c r="W16" s="47">
        <v>45</v>
      </c>
      <c r="X16" s="47">
        <v>42</v>
      </c>
      <c r="Y16" s="47">
        <v>23</v>
      </c>
      <c r="Z16" s="44"/>
      <c r="AA16" s="11">
        <v>2</v>
      </c>
      <c r="AB16" s="49">
        <f t="shared" si="1"/>
        <v>4.3470000000000002E-2</v>
      </c>
      <c r="AC16" s="50">
        <f t="shared" si="2"/>
        <v>2990.5682079595122</v>
      </c>
      <c r="AD16" s="40">
        <v>2250</v>
      </c>
      <c r="AE16" s="51">
        <f t="shared" si="3"/>
        <v>0.7523653846153846</v>
      </c>
      <c r="AF16" s="41" t="s">
        <v>64</v>
      </c>
      <c r="AG16" s="52">
        <v>0.42799999999999999</v>
      </c>
      <c r="AH16" s="51">
        <f t="shared" si="4"/>
        <v>3.33412</v>
      </c>
      <c r="AI16" s="51">
        <f t="shared" si="5"/>
        <v>11.876485384615385</v>
      </c>
      <c r="AJ16" s="52">
        <v>0</v>
      </c>
      <c r="AK16" s="51">
        <f t="shared" si="6"/>
        <v>0</v>
      </c>
      <c r="AL16" s="52">
        <v>0</v>
      </c>
      <c r="AM16" s="51">
        <f t="shared" si="7"/>
        <v>0</v>
      </c>
      <c r="AN16" s="52">
        <v>0</v>
      </c>
      <c r="AO16" s="51">
        <f t="shared" si="8"/>
        <v>0</v>
      </c>
      <c r="AP16" s="40">
        <v>0</v>
      </c>
      <c r="AQ16" s="9">
        <v>0</v>
      </c>
      <c r="AR16" s="51">
        <f t="shared" si="16"/>
        <v>0</v>
      </c>
      <c r="AS16" s="51">
        <f t="shared" si="9"/>
        <v>0</v>
      </c>
      <c r="AT16" s="51">
        <f t="shared" si="10"/>
        <v>11.876485384615385</v>
      </c>
      <c r="AU16" s="53">
        <f t="shared" si="11"/>
        <v>0.17695873980489357</v>
      </c>
      <c r="AV16" s="51" t="str">
        <f t="shared" si="12"/>
        <v/>
      </c>
      <c r="AW16" s="54">
        <v>14.43</v>
      </c>
      <c r="AX16" s="12">
        <v>34.99</v>
      </c>
      <c r="AY16" s="52"/>
      <c r="AZ16" s="55">
        <f t="shared" si="13"/>
        <v>0.58759645613032296</v>
      </c>
      <c r="BA16" s="56">
        <v>315</v>
      </c>
      <c r="BB16" s="51">
        <f t="shared" si="14"/>
        <v>3741.0928961538466</v>
      </c>
      <c r="BC16" s="51">
        <f t="shared" si="15"/>
        <v>4545.45</v>
      </c>
      <c r="BD16" s="10"/>
      <c r="BE16" s="10"/>
    </row>
    <row r="17" spans="1:57" ht="45">
      <c r="A17" s="61">
        <v>16</v>
      </c>
      <c r="B17" s="58"/>
      <c r="C17" s="40"/>
      <c r="D17" s="40"/>
      <c r="E17" s="40"/>
      <c r="F17" s="40" t="s">
        <v>55</v>
      </c>
      <c r="G17" s="41" t="s">
        <v>117</v>
      </c>
      <c r="H17" s="41" t="s">
        <v>66</v>
      </c>
      <c r="I17" s="41" t="s">
        <v>126</v>
      </c>
      <c r="J17" s="41" t="s">
        <v>127</v>
      </c>
      <c r="K17" s="42" t="s">
        <v>72</v>
      </c>
      <c r="L17" s="41" t="s">
        <v>121</v>
      </c>
      <c r="M17" s="40"/>
      <c r="N17" s="41" t="s">
        <v>128</v>
      </c>
      <c r="O17" s="40"/>
      <c r="P17" s="40"/>
      <c r="Q17" s="43">
        <v>72.099999999999994</v>
      </c>
      <c r="R17" s="44">
        <v>8.1</v>
      </c>
      <c r="S17" s="45">
        <f t="shared" si="0"/>
        <v>8.9012345679012341</v>
      </c>
      <c r="T17" s="46">
        <v>8.9</v>
      </c>
      <c r="U17" s="12"/>
      <c r="V17" s="40" t="s">
        <v>63</v>
      </c>
      <c r="W17" s="47">
        <v>45</v>
      </c>
      <c r="X17" s="47">
        <v>42</v>
      </c>
      <c r="Y17" s="47">
        <v>26</v>
      </c>
      <c r="Z17" s="44"/>
      <c r="AA17" s="11">
        <v>2</v>
      </c>
      <c r="AB17" s="49">
        <f t="shared" si="1"/>
        <v>4.9140000000000003E-2</v>
      </c>
      <c r="AC17" s="50">
        <f t="shared" si="2"/>
        <v>2645.5026455026455</v>
      </c>
      <c r="AD17" s="40">
        <v>2250</v>
      </c>
      <c r="AE17" s="51">
        <f t="shared" si="3"/>
        <v>0.85050000000000003</v>
      </c>
      <c r="AF17" s="41" t="s">
        <v>116</v>
      </c>
      <c r="AG17" s="52">
        <v>0.42799999999999999</v>
      </c>
      <c r="AH17" s="51">
        <f t="shared" si="4"/>
        <v>3.8092000000000001</v>
      </c>
      <c r="AI17" s="51">
        <f t="shared" si="5"/>
        <v>13.559700000000001</v>
      </c>
      <c r="AJ17" s="52">
        <v>0</v>
      </c>
      <c r="AK17" s="51">
        <f t="shared" si="6"/>
        <v>0</v>
      </c>
      <c r="AL17" s="52">
        <v>0</v>
      </c>
      <c r="AM17" s="51">
        <f t="shared" si="7"/>
        <v>0</v>
      </c>
      <c r="AN17" s="52">
        <v>0</v>
      </c>
      <c r="AO17" s="51">
        <f t="shared" si="8"/>
        <v>0</v>
      </c>
      <c r="AP17" s="40">
        <v>0</v>
      </c>
      <c r="AQ17" s="9">
        <v>0</v>
      </c>
      <c r="AR17" s="51">
        <f t="shared" si="16"/>
        <v>0</v>
      </c>
      <c r="AS17" s="51">
        <f t="shared" si="9"/>
        <v>0</v>
      </c>
      <c r="AT17" s="51">
        <f t="shared" si="10"/>
        <v>13.559700000000001</v>
      </c>
      <c r="AU17" s="53">
        <f t="shared" si="11"/>
        <v>0.19094868735083534</v>
      </c>
      <c r="AV17" s="51" t="str">
        <f t="shared" si="12"/>
        <v/>
      </c>
      <c r="AW17" s="54">
        <v>16.760000000000002</v>
      </c>
      <c r="AX17" s="12">
        <v>39.99</v>
      </c>
      <c r="AY17" s="52"/>
      <c r="AZ17" s="55">
        <f t="shared" si="13"/>
        <v>0.58089522380595149</v>
      </c>
      <c r="BA17" s="56">
        <v>280</v>
      </c>
      <c r="BB17" s="51">
        <f t="shared" si="14"/>
        <v>3796.7160000000003</v>
      </c>
      <c r="BC17" s="51">
        <f t="shared" si="15"/>
        <v>4692.8</v>
      </c>
      <c r="BD17" s="10"/>
      <c r="BE17" s="10"/>
    </row>
    <row r="18" spans="1:57" ht="45">
      <c r="A18" s="61">
        <v>17</v>
      </c>
      <c r="B18" s="39"/>
      <c r="C18" s="40"/>
      <c r="D18" s="40"/>
      <c r="E18" s="40"/>
      <c r="F18" s="40" t="s">
        <v>55</v>
      </c>
      <c r="G18" s="41" t="s">
        <v>129</v>
      </c>
      <c r="H18" s="41" t="s">
        <v>130</v>
      </c>
      <c r="I18" s="41" t="s">
        <v>118</v>
      </c>
      <c r="J18" s="41" t="s">
        <v>131</v>
      </c>
      <c r="K18" s="42" t="s">
        <v>69</v>
      </c>
      <c r="L18" s="41" t="s">
        <v>132</v>
      </c>
      <c r="M18" s="40"/>
      <c r="N18" s="41" t="s">
        <v>133</v>
      </c>
      <c r="O18" s="40"/>
      <c r="P18" s="40"/>
      <c r="Q18" s="43">
        <v>63.1</v>
      </c>
      <c r="R18" s="44">
        <v>8.1</v>
      </c>
      <c r="S18" s="45">
        <f t="shared" si="0"/>
        <v>7.7901234567901243</v>
      </c>
      <c r="T18" s="46">
        <v>7.79</v>
      </c>
      <c r="U18" s="12"/>
      <c r="V18" s="40" t="s">
        <v>63</v>
      </c>
      <c r="W18" s="47">
        <v>45</v>
      </c>
      <c r="X18" s="47">
        <v>42</v>
      </c>
      <c r="Y18" s="47">
        <v>23</v>
      </c>
      <c r="Z18" s="44"/>
      <c r="AA18" s="11">
        <v>2</v>
      </c>
      <c r="AB18" s="49">
        <f t="shared" si="1"/>
        <v>4.3470000000000002E-2</v>
      </c>
      <c r="AC18" s="50">
        <f t="shared" si="2"/>
        <v>2990.5682079595122</v>
      </c>
      <c r="AD18" s="40">
        <v>2250</v>
      </c>
      <c r="AE18" s="51">
        <f t="shared" si="3"/>
        <v>0.7523653846153846</v>
      </c>
      <c r="AF18" s="41" t="s">
        <v>116</v>
      </c>
      <c r="AG18" s="52">
        <v>0.42799999999999999</v>
      </c>
      <c r="AH18" s="51">
        <f t="shared" si="4"/>
        <v>3.33412</v>
      </c>
      <c r="AI18" s="51">
        <f t="shared" si="5"/>
        <v>11.876485384615385</v>
      </c>
      <c r="AJ18" s="52">
        <v>0</v>
      </c>
      <c r="AK18" s="51">
        <f t="shared" si="6"/>
        <v>0</v>
      </c>
      <c r="AL18" s="52">
        <v>0</v>
      </c>
      <c r="AM18" s="51">
        <f t="shared" si="7"/>
        <v>0</v>
      </c>
      <c r="AN18" s="52">
        <v>0</v>
      </c>
      <c r="AO18" s="51">
        <f t="shared" si="8"/>
        <v>0</v>
      </c>
      <c r="AP18" s="40">
        <v>0</v>
      </c>
      <c r="AQ18" s="9">
        <v>0</v>
      </c>
      <c r="AR18" s="51">
        <f t="shared" si="16"/>
        <v>0</v>
      </c>
      <c r="AS18" s="51">
        <f t="shared" si="9"/>
        <v>0</v>
      </c>
      <c r="AT18" s="51">
        <f t="shared" si="10"/>
        <v>11.876485384615385</v>
      </c>
      <c r="AU18" s="53">
        <f t="shared" si="11"/>
        <v>0.17695873980489357</v>
      </c>
      <c r="AV18" s="51" t="str">
        <f t="shared" si="12"/>
        <v/>
      </c>
      <c r="AW18" s="54">
        <v>14.43</v>
      </c>
      <c r="AX18" s="12">
        <v>34.99</v>
      </c>
      <c r="AY18" s="52"/>
      <c r="AZ18" s="55">
        <f t="shared" si="13"/>
        <v>0.58759645613032296</v>
      </c>
      <c r="BA18" s="56">
        <v>350</v>
      </c>
      <c r="BB18" s="51">
        <f t="shared" si="14"/>
        <v>4156.7698846153853</v>
      </c>
      <c r="BC18" s="51">
        <f t="shared" si="15"/>
        <v>5050.5</v>
      </c>
      <c r="BD18" s="10"/>
      <c r="BE18" s="10"/>
    </row>
    <row r="19" spans="1:57" ht="45">
      <c r="A19" s="61">
        <v>18</v>
      </c>
      <c r="B19" s="58"/>
      <c r="C19" s="40"/>
      <c r="D19" s="40"/>
      <c r="E19" s="40"/>
      <c r="F19" s="40" t="s">
        <v>55</v>
      </c>
      <c r="G19" s="41" t="s">
        <v>129</v>
      </c>
      <c r="H19" s="41" t="s">
        <v>130</v>
      </c>
      <c r="I19" s="41" t="s">
        <v>67</v>
      </c>
      <c r="J19" s="41" t="s">
        <v>119</v>
      </c>
      <c r="K19" s="42" t="s">
        <v>72</v>
      </c>
      <c r="L19" s="41" t="s">
        <v>132</v>
      </c>
      <c r="M19" s="40"/>
      <c r="N19" s="41" t="s">
        <v>134</v>
      </c>
      <c r="O19" s="40"/>
      <c r="P19" s="40"/>
      <c r="Q19" s="43">
        <v>72.099999999999994</v>
      </c>
      <c r="R19" s="44">
        <v>8.1</v>
      </c>
      <c r="S19" s="45">
        <f t="shared" si="0"/>
        <v>8.9012345679012341</v>
      </c>
      <c r="T19" s="46">
        <v>8.9</v>
      </c>
      <c r="U19" s="12"/>
      <c r="V19" s="40" t="s">
        <v>63</v>
      </c>
      <c r="W19" s="47">
        <v>45</v>
      </c>
      <c r="X19" s="47">
        <v>42</v>
      </c>
      <c r="Y19" s="47">
        <v>26</v>
      </c>
      <c r="Z19" s="44"/>
      <c r="AA19" s="11">
        <v>2</v>
      </c>
      <c r="AB19" s="49">
        <f t="shared" si="1"/>
        <v>4.9140000000000003E-2</v>
      </c>
      <c r="AC19" s="50">
        <f t="shared" si="2"/>
        <v>2645.5026455026455</v>
      </c>
      <c r="AD19" s="40">
        <v>2250</v>
      </c>
      <c r="AE19" s="51">
        <f t="shared" si="3"/>
        <v>0.85050000000000003</v>
      </c>
      <c r="AF19" s="41" t="s">
        <v>116</v>
      </c>
      <c r="AG19" s="52">
        <v>0.42799999999999999</v>
      </c>
      <c r="AH19" s="51">
        <f t="shared" si="4"/>
        <v>3.8092000000000001</v>
      </c>
      <c r="AI19" s="51">
        <f t="shared" si="5"/>
        <v>13.559700000000001</v>
      </c>
      <c r="AJ19" s="52">
        <v>0</v>
      </c>
      <c r="AK19" s="51">
        <f t="shared" si="6"/>
        <v>0</v>
      </c>
      <c r="AL19" s="52">
        <v>0</v>
      </c>
      <c r="AM19" s="51">
        <f t="shared" si="7"/>
        <v>0</v>
      </c>
      <c r="AN19" s="52">
        <v>0</v>
      </c>
      <c r="AO19" s="51">
        <f t="shared" si="8"/>
        <v>0</v>
      </c>
      <c r="AP19" s="40">
        <v>0</v>
      </c>
      <c r="AQ19" s="9">
        <v>0</v>
      </c>
      <c r="AR19" s="51">
        <f t="shared" si="16"/>
        <v>0</v>
      </c>
      <c r="AS19" s="51">
        <f t="shared" si="9"/>
        <v>0</v>
      </c>
      <c r="AT19" s="51">
        <f t="shared" si="10"/>
        <v>13.559700000000001</v>
      </c>
      <c r="AU19" s="53">
        <f t="shared" si="11"/>
        <v>0.19094868735083534</v>
      </c>
      <c r="AV19" s="51" t="str">
        <f t="shared" si="12"/>
        <v/>
      </c>
      <c r="AW19" s="54">
        <v>16.760000000000002</v>
      </c>
      <c r="AX19" s="12">
        <v>39.99</v>
      </c>
      <c r="AY19" s="52"/>
      <c r="AZ19" s="55">
        <f t="shared" si="13"/>
        <v>0.58089522380595149</v>
      </c>
      <c r="BA19" s="56">
        <v>350</v>
      </c>
      <c r="BB19" s="51">
        <f t="shared" si="14"/>
        <v>4745.8950000000004</v>
      </c>
      <c r="BC19" s="51">
        <f t="shared" si="15"/>
        <v>5866.0000000000009</v>
      </c>
      <c r="BD19" s="62"/>
      <c r="BE19" s="10"/>
    </row>
    <row r="20" spans="1:57" ht="60">
      <c r="A20" s="61">
        <v>19</v>
      </c>
      <c r="B20" s="39"/>
      <c r="C20" s="40"/>
      <c r="D20" s="40"/>
      <c r="E20" s="40"/>
      <c r="F20" s="40" t="s">
        <v>55</v>
      </c>
      <c r="G20" s="41" t="s">
        <v>135</v>
      </c>
      <c r="H20" s="41" t="s">
        <v>57</v>
      </c>
      <c r="I20" s="41" t="s">
        <v>67</v>
      </c>
      <c r="J20" s="41" t="s">
        <v>136</v>
      </c>
      <c r="K20" s="60" t="s">
        <v>137</v>
      </c>
      <c r="L20" s="41" t="s">
        <v>138</v>
      </c>
      <c r="M20" s="40"/>
      <c r="N20" s="41" t="s">
        <v>139</v>
      </c>
      <c r="O20" s="40"/>
      <c r="P20" s="40"/>
      <c r="Q20" s="43">
        <v>72.8</v>
      </c>
      <c r="R20" s="44">
        <v>8.1</v>
      </c>
      <c r="S20" s="45">
        <f t="shared" si="0"/>
        <v>8.9876543209876552</v>
      </c>
      <c r="T20" s="46">
        <v>8.99</v>
      </c>
      <c r="U20" s="12"/>
      <c r="V20" s="40" t="s">
        <v>63</v>
      </c>
      <c r="W20" s="47">
        <v>45</v>
      </c>
      <c r="X20" s="47">
        <v>42</v>
      </c>
      <c r="Y20" s="47">
        <v>23</v>
      </c>
      <c r="Z20" s="44"/>
      <c r="AA20" s="11">
        <v>2</v>
      </c>
      <c r="AB20" s="49">
        <f t="shared" si="1"/>
        <v>4.3470000000000002E-2</v>
      </c>
      <c r="AC20" s="50">
        <f t="shared" si="2"/>
        <v>2990.5682079595122</v>
      </c>
      <c r="AD20" s="40">
        <v>2250</v>
      </c>
      <c r="AE20" s="51">
        <f t="shared" si="3"/>
        <v>0.7523653846153846</v>
      </c>
      <c r="AF20" s="41" t="s">
        <v>64</v>
      </c>
      <c r="AG20" s="52">
        <v>0.42799999999999999</v>
      </c>
      <c r="AH20" s="51">
        <f t="shared" si="4"/>
        <v>3.8477199999999998</v>
      </c>
      <c r="AI20" s="51">
        <f t="shared" si="5"/>
        <v>13.590085384615385</v>
      </c>
      <c r="AJ20" s="52">
        <v>0</v>
      </c>
      <c r="AK20" s="51">
        <f t="shared" si="6"/>
        <v>0</v>
      </c>
      <c r="AL20" s="52">
        <v>0</v>
      </c>
      <c r="AM20" s="51">
        <f t="shared" si="7"/>
        <v>0</v>
      </c>
      <c r="AN20" s="52">
        <v>0</v>
      </c>
      <c r="AO20" s="51">
        <f t="shared" si="8"/>
        <v>0</v>
      </c>
      <c r="AP20" s="40">
        <v>0</v>
      </c>
      <c r="AQ20" s="9">
        <v>0</v>
      </c>
      <c r="AR20" s="51">
        <f t="shared" si="16"/>
        <v>0</v>
      </c>
      <c r="AS20" s="51">
        <f t="shared" si="9"/>
        <v>0</v>
      </c>
      <c r="AT20" s="51">
        <f t="shared" si="10"/>
        <v>13.590085384615385</v>
      </c>
      <c r="AU20" s="53">
        <f t="shared" si="11"/>
        <v>9.4597909086250154E-2</v>
      </c>
      <c r="AV20" s="51" t="str">
        <f t="shared" si="12"/>
        <v/>
      </c>
      <c r="AW20" s="54">
        <v>15.01</v>
      </c>
      <c r="AX20" s="12">
        <v>34.99</v>
      </c>
      <c r="AY20" s="52"/>
      <c r="AZ20" s="55">
        <f t="shared" si="13"/>
        <v>0.57102029151186062</v>
      </c>
      <c r="BA20" s="56">
        <v>350</v>
      </c>
      <c r="BB20" s="51">
        <f t="shared" si="14"/>
        <v>4756.5298846153846</v>
      </c>
      <c r="BC20" s="51">
        <f t="shared" si="15"/>
        <v>5253.5</v>
      </c>
      <c r="BD20" s="10"/>
      <c r="BE20" s="10"/>
    </row>
    <row r="21" spans="1:57" ht="60">
      <c r="A21" s="63">
        <v>20</v>
      </c>
      <c r="B21" s="57"/>
      <c r="C21" s="64"/>
      <c r="D21" s="64"/>
      <c r="E21" s="64"/>
      <c r="F21" s="64" t="s">
        <v>55</v>
      </c>
      <c r="G21" s="65" t="s">
        <v>140</v>
      </c>
      <c r="H21" s="65" t="s">
        <v>66</v>
      </c>
      <c r="I21" s="65" t="s">
        <v>67</v>
      </c>
      <c r="J21" s="65" t="s">
        <v>136</v>
      </c>
      <c r="K21" s="66" t="s">
        <v>141</v>
      </c>
      <c r="L21" s="65" t="s">
        <v>142</v>
      </c>
      <c r="M21" s="64"/>
      <c r="N21" s="41" t="s">
        <v>143</v>
      </c>
      <c r="O21" s="64"/>
      <c r="P21" s="64"/>
      <c r="Q21" s="67">
        <v>83.6</v>
      </c>
      <c r="R21" s="68">
        <v>8.1</v>
      </c>
      <c r="S21" s="69">
        <f t="shared" si="0"/>
        <v>10.320987654320987</v>
      </c>
      <c r="T21" s="70">
        <v>10.32</v>
      </c>
      <c r="U21" s="71"/>
      <c r="V21" s="64" t="s">
        <v>63</v>
      </c>
      <c r="W21" s="72">
        <v>45</v>
      </c>
      <c r="X21" s="72">
        <v>42</v>
      </c>
      <c r="Y21" s="72">
        <v>26</v>
      </c>
      <c r="Z21" s="68"/>
      <c r="AA21" s="73">
        <v>2</v>
      </c>
      <c r="AB21" s="74">
        <f t="shared" si="1"/>
        <v>4.9140000000000003E-2</v>
      </c>
      <c r="AC21" s="75">
        <f t="shared" si="2"/>
        <v>2645.5026455026455</v>
      </c>
      <c r="AD21" s="64">
        <v>2250</v>
      </c>
      <c r="AE21" s="76">
        <f t="shared" si="3"/>
        <v>0.85050000000000003</v>
      </c>
      <c r="AF21" s="65" t="s">
        <v>64</v>
      </c>
      <c r="AG21" s="77">
        <v>0.42799999999999999</v>
      </c>
      <c r="AH21" s="76">
        <f t="shared" si="4"/>
        <v>4.4169600000000004</v>
      </c>
      <c r="AI21" s="76">
        <f t="shared" si="5"/>
        <v>15.58746</v>
      </c>
      <c r="AJ21" s="52">
        <v>0</v>
      </c>
      <c r="AK21" s="76">
        <f t="shared" si="6"/>
        <v>0</v>
      </c>
      <c r="AL21" s="52">
        <v>0</v>
      </c>
      <c r="AM21" s="76">
        <f t="shared" si="7"/>
        <v>0</v>
      </c>
      <c r="AN21" s="52">
        <v>0</v>
      </c>
      <c r="AO21" s="76">
        <f t="shared" si="8"/>
        <v>0</v>
      </c>
      <c r="AP21" s="40">
        <v>0</v>
      </c>
      <c r="AQ21" s="9">
        <v>0</v>
      </c>
      <c r="AR21" s="76">
        <f t="shared" si="16"/>
        <v>0</v>
      </c>
      <c r="AS21" s="76">
        <f t="shared" si="9"/>
        <v>0</v>
      </c>
      <c r="AT21" s="76">
        <f t="shared" si="10"/>
        <v>15.58746</v>
      </c>
      <c r="AU21" s="78">
        <f t="shared" si="11"/>
        <v>0.10571084337349396</v>
      </c>
      <c r="AV21" s="76" t="str">
        <f t="shared" si="12"/>
        <v/>
      </c>
      <c r="AW21" s="79">
        <v>17.43</v>
      </c>
      <c r="AX21" s="71">
        <v>39.99</v>
      </c>
      <c r="AY21" s="77"/>
      <c r="AZ21" s="80">
        <f t="shared" si="13"/>
        <v>0.56414103525881476</v>
      </c>
      <c r="BA21" s="81">
        <v>350</v>
      </c>
      <c r="BB21" s="76">
        <f t="shared" si="14"/>
        <v>5455.6109999999999</v>
      </c>
      <c r="BC21" s="76">
        <f t="shared" si="15"/>
        <v>6100.5</v>
      </c>
      <c r="BD21" s="10"/>
      <c r="BE21" s="10"/>
    </row>
    <row r="22" spans="1:57" ht="45">
      <c r="A22" s="82">
        <v>21</v>
      </c>
      <c r="B22" s="58"/>
      <c r="C22" s="83"/>
      <c r="D22" s="83"/>
      <c r="E22" s="83"/>
      <c r="F22" s="83" t="s">
        <v>55</v>
      </c>
      <c r="G22" s="84" t="s">
        <v>144</v>
      </c>
      <c r="H22" s="84" t="s">
        <v>66</v>
      </c>
      <c r="I22" s="84" t="s">
        <v>67</v>
      </c>
      <c r="J22" s="84" t="s">
        <v>145</v>
      </c>
      <c r="K22" s="85" t="s">
        <v>120</v>
      </c>
      <c r="L22" s="84" t="s">
        <v>146</v>
      </c>
      <c r="M22" s="83"/>
      <c r="N22" s="41" t="s">
        <v>147</v>
      </c>
      <c r="O22" s="83"/>
      <c r="P22" s="83"/>
      <c r="Q22" s="86">
        <v>61.8</v>
      </c>
      <c r="R22" s="87">
        <v>8.1</v>
      </c>
      <c r="S22" s="88">
        <f t="shared" ref="S22:S27" si="17">IF(ISERROR(Q22/R22),"",Q22/R22)</f>
        <v>7.6296296296296298</v>
      </c>
      <c r="T22" s="89">
        <v>7.63</v>
      </c>
      <c r="U22" s="90"/>
      <c r="V22" s="83" t="s">
        <v>63</v>
      </c>
      <c r="W22" s="91">
        <v>45</v>
      </c>
      <c r="X22" s="91">
        <v>42</v>
      </c>
      <c r="Y22" s="91">
        <v>20</v>
      </c>
      <c r="Z22" s="87"/>
      <c r="AA22" s="92">
        <v>2</v>
      </c>
      <c r="AB22" s="93">
        <f t="shared" ref="AB22:AB27" si="18">IF(W22="","",W22*X22*Y22/1000000)</f>
        <v>3.78E-2</v>
      </c>
      <c r="AC22" s="94">
        <f t="shared" ref="AC22:AC27" si="19">IF(AA22="","",65/AB22*AA22)</f>
        <v>3439.1534391534392</v>
      </c>
      <c r="AD22" s="83">
        <v>2250</v>
      </c>
      <c r="AE22" s="95">
        <f t="shared" ref="AE22:AE27" si="20">IF(ISERROR(AD22/AC22),"",AD22/AC22)</f>
        <v>0.65423076923076917</v>
      </c>
      <c r="AF22" s="84" t="s">
        <v>148</v>
      </c>
      <c r="AG22" s="96">
        <v>0.42799999999999999</v>
      </c>
      <c r="AH22" s="95">
        <f t="shared" ref="AH22:AH27" si="21">IF(ISERROR(T22*AG22),"",T22*AG22)</f>
        <v>3.2656399999999999</v>
      </c>
      <c r="AI22" s="95">
        <f t="shared" ref="AI22:AI27" si="22">IF(ISERROR(T22+AE22+AH22),"",T22+AE22+AH22)</f>
        <v>11.549870769230768</v>
      </c>
      <c r="AJ22" s="52">
        <v>0</v>
      </c>
      <c r="AK22" s="95">
        <f t="shared" ref="AK22:AK27" si="23">IF(ISERROR(AW22*AJ22),"",AW22*AJ22)</f>
        <v>0</v>
      </c>
      <c r="AL22" s="52">
        <v>0</v>
      </c>
      <c r="AM22" s="95">
        <f t="shared" ref="AM22:AM27" si="24">IF(ISERROR(AW22*AL22),"",AW22*AL22)</f>
        <v>0</v>
      </c>
      <c r="AN22" s="52">
        <v>0</v>
      </c>
      <c r="AO22" s="95">
        <f t="shared" ref="AO22:AO27" si="25">IF(ISERROR(AW22*AN22),"",AW22*AN22)</f>
        <v>0</v>
      </c>
      <c r="AP22" s="40">
        <v>0</v>
      </c>
      <c r="AQ22" s="9">
        <v>0</v>
      </c>
      <c r="AR22" s="95">
        <f t="shared" ref="AR22:AR27" si="26">IF(ISERROR(AW22*AQ22),"",AW22*AQ22)</f>
        <v>0</v>
      </c>
      <c r="AS22" s="95">
        <f t="shared" ref="AS22:AS27" si="27">IF(ISERROR(AK22+AM22+AO22+AR22),"",AK22+AM22+AO22+AR22)</f>
        <v>0</v>
      </c>
      <c r="AT22" s="95">
        <f t="shared" ref="AT22:AT27" si="28">IF(ISERROR(AI22+AS22),"",AI22+AS22)</f>
        <v>11.549870769230768</v>
      </c>
      <c r="AU22" s="97">
        <f t="shared" ref="AU22:AU27" si="29">IF(ISERROR((AW22-AT22)/AW22),"",(AW22-AT22)/AW22)</f>
        <v>8.6966737610215977E-2</v>
      </c>
      <c r="AV22" s="95" t="str">
        <f t="shared" ref="AV22:AV27" si="30">IF(AY22="","",AX22*(1-AY22))</f>
        <v/>
      </c>
      <c r="AW22" s="98">
        <v>12.65</v>
      </c>
      <c r="AX22" s="90">
        <v>24.99</v>
      </c>
      <c r="AY22" s="96"/>
      <c r="AZ22" s="99">
        <f t="shared" ref="AZ22:AZ27" si="31">IF(ISERROR((AX22-AW22)/AX22),"",(AX22-AW22)/AX22)</f>
        <v>0.49379751900760299</v>
      </c>
      <c r="BA22" s="100">
        <v>210</v>
      </c>
      <c r="BB22" s="95">
        <f t="shared" ref="BB22:BB27" si="32">IF(ISERROR(AT22*BA22),"",AT22*BA22)</f>
        <v>2425.4728615384615</v>
      </c>
      <c r="BC22" s="95">
        <f t="shared" ref="BC22:BC27" si="33">IF(ISERROR(AW22*BA22),"",AW22*BA22)</f>
        <v>2656.5</v>
      </c>
      <c r="BD22" s="10"/>
      <c r="BE22" s="10"/>
    </row>
    <row r="23" spans="1:57" ht="45">
      <c r="A23" s="101">
        <v>22</v>
      </c>
      <c r="B23" s="59"/>
      <c r="C23" s="40"/>
      <c r="D23" s="40"/>
      <c r="E23" s="40"/>
      <c r="F23" s="40" t="s">
        <v>55</v>
      </c>
      <c r="G23" s="41" t="s">
        <v>144</v>
      </c>
      <c r="H23" s="41" t="s">
        <v>96</v>
      </c>
      <c r="I23" s="41" t="s">
        <v>58</v>
      </c>
      <c r="J23" s="41" t="s">
        <v>145</v>
      </c>
      <c r="K23" s="60" t="s">
        <v>69</v>
      </c>
      <c r="L23" s="41" t="s">
        <v>149</v>
      </c>
      <c r="M23" s="40"/>
      <c r="N23" s="41" t="s">
        <v>150</v>
      </c>
      <c r="O23" s="40"/>
      <c r="P23" s="40"/>
      <c r="Q23" s="43">
        <v>82.5</v>
      </c>
      <c r="R23" s="44">
        <v>8.1</v>
      </c>
      <c r="S23" s="45">
        <f t="shared" si="17"/>
        <v>10.185185185185185</v>
      </c>
      <c r="T23" s="46">
        <v>10.19</v>
      </c>
      <c r="U23" s="12"/>
      <c r="V23" s="40" t="s">
        <v>63</v>
      </c>
      <c r="W23" s="47">
        <v>45</v>
      </c>
      <c r="X23" s="47">
        <v>42</v>
      </c>
      <c r="Y23" s="47">
        <v>23</v>
      </c>
      <c r="Z23" s="44"/>
      <c r="AA23" s="11">
        <v>2</v>
      </c>
      <c r="AB23" s="49">
        <f t="shared" si="18"/>
        <v>4.3470000000000002E-2</v>
      </c>
      <c r="AC23" s="50">
        <f t="shared" si="19"/>
        <v>2990.5682079595122</v>
      </c>
      <c r="AD23" s="40">
        <v>2250</v>
      </c>
      <c r="AE23" s="51">
        <f t="shared" si="20"/>
        <v>0.7523653846153846</v>
      </c>
      <c r="AF23" s="41" t="s">
        <v>148</v>
      </c>
      <c r="AG23" s="52">
        <v>0.42799999999999999</v>
      </c>
      <c r="AH23" s="51">
        <f t="shared" si="21"/>
        <v>4.3613200000000001</v>
      </c>
      <c r="AI23" s="51">
        <f t="shared" si="22"/>
        <v>15.303685384615385</v>
      </c>
      <c r="AJ23" s="52">
        <v>0</v>
      </c>
      <c r="AK23" s="51">
        <f t="shared" si="23"/>
        <v>0</v>
      </c>
      <c r="AL23" s="52">
        <v>0</v>
      </c>
      <c r="AM23" s="51">
        <f t="shared" si="24"/>
        <v>0</v>
      </c>
      <c r="AN23" s="52">
        <v>0</v>
      </c>
      <c r="AO23" s="51">
        <f t="shared" si="25"/>
        <v>0</v>
      </c>
      <c r="AP23" s="40">
        <v>0</v>
      </c>
      <c r="AQ23" s="9">
        <v>0</v>
      </c>
      <c r="AR23" s="51">
        <f t="shared" si="26"/>
        <v>0</v>
      </c>
      <c r="AS23" s="51">
        <f t="shared" si="27"/>
        <v>0</v>
      </c>
      <c r="AT23" s="51">
        <f t="shared" si="28"/>
        <v>15.303685384615385</v>
      </c>
      <c r="AU23" s="53">
        <f t="shared" si="29"/>
        <v>0.11437005876068382</v>
      </c>
      <c r="AV23" s="51" t="str">
        <f t="shared" si="30"/>
        <v/>
      </c>
      <c r="AW23" s="54">
        <v>17.28</v>
      </c>
      <c r="AX23" s="12">
        <v>34.99</v>
      </c>
      <c r="AY23" s="52"/>
      <c r="AZ23" s="55">
        <f t="shared" si="31"/>
        <v>0.50614461274649902</v>
      </c>
      <c r="BA23" s="56">
        <v>280</v>
      </c>
      <c r="BB23" s="51">
        <f t="shared" si="32"/>
        <v>4285.0319076923079</v>
      </c>
      <c r="BC23" s="51">
        <f t="shared" si="33"/>
        <v>4838.4000000000005</v>
      </c>
      <c r="BD23" s="10"/>
      <c r="BE23" s="10"/>
    </row>
    <row r="24" spans="1:57" ht="45">
      <c r="A24" s="101">
        <v>23</v>
      </c>
      <c r="B24" s="59"/>
      <c r="C24" s="40"/>
      <c r="D24" s="40"/>
      <c r="E24" s="40"/>
      <c r="F24" s="40" t="s">
        <v>55</v>
      </c>
      <c r="G24" s="41" t="s">
        <v>151</v>
      </c>
      <c r="H24" s="41" t="s">
        <v>96</v>
      </c>
      <c r="I24" s="41" t="s">
        <v>126</v>
      </c>
      <c r="J24" s="41" t="s">
        <v>145</v>
      </c>
      <c r="K24" s="60" t="s">
        <v>72</v>
      </c>
      <c r="L24" s="41" t="s">
        <v>97</v>
      </c>
      <c r="M24" s="40"/>
      <c r="N24" s="41" t="s">
        <v>152</v>
      </c>
      <c r="O24" s="40"/>
      <c r="P24" s="40"/>
      <c r="Q24" s="43">
        <v>95.4</v>
      </c>
      <c r="R24" s="44">
        <v>8.1</v>
      </c>
      <c r="S24" s="45">
        <f t="shared" si="17"/>
        <v>11.777777777777779</v>
      </c>
      <c r="T24" s="46">
        <v>11.78</v>
      </c>
      <c r="U24" s="12"/>
      <c r="V24" s="40" t="s">
        <v>63</v>
      </c>
      <c r="W24" s="47">
        <v>45</v>
      </c>
      <c r="X24" s="47">
        <v>42</v>
      </c>
      <c r="Y24" s="47">
        <v>26</v>
      </c>
      <c r="Z24" s="44"/>
      <c r="AA24" s="11">
        <v>2</v>
      </c>
      <c r="AB24" s="49">
        <f t="shared" si="18"/>
        <v>4.9140000000000003E-2</v>
      </c>
      <c r="AC24" s="50">
        <f t="shared" si="19"/>
        <v>2645.5026455026455</v>
      </c>
      <c r="AD24" s="40">
        <v>2250</v>
      </c>
      <c r="AE24" s="51">
        <f t="shared" si="20"/>
        <v>0.85050000000000003</v>
      </c>
      <c r="AF24" s="41" t="s">
        <v>64</v>
      </c>
      <c r="AG24" s="52">
        <v>0.42799999999999999</v>
      </c>
      <c r="AH24" s="51">
        <f t="shared" si="21"/>
        <v>5.0418399999999997</v>
      </c>
      <c r="AI24" s="51">
        <f t="shared" si="22"/>
        <v>17.672339999999998</v>
      </c>
      <c r="AJ24" s="52">
        <v>0</v>
      </c>
      <c r="AK24" s="51">
        <f t="shared" si="23"/>
        <v>0</v>
      </c>
      <c r="AL24" s="52">
        <v>0</v>
      </c>
      <c r="AM24" s="51">
        <f t="shared" si="24"/>
        <v>0</v>
      </c>
      <c r="AN24" s="52">
        <v>0</v>
      </c>
      <c r="AO24" s="51">
        <f t="shared" si="25"/>
        <v>0</v>
      </c>
      <c r="AP24" s="40">
        <v>0</v>
      </c>
      <c r="AQ24" s="9">
        <v>0</v>
      </c>
      <c r="AR24" s="51">
        <f t="shared" si="26"/>
        <v>0</v>
      </c>
      <c r="AS24" s="51">
        <f t="shared" si="27"/>
        <v>0</v>
      </c>
      <c r="AT24" s="51">
        <f t="shared" si="28"/>
        <v>17.672339999999998</v>
      </c>
      <c r="AU24" s="53">
        <f t="shared" si="29"/>
        <v>0.13877485380116966</v>
      </c>
      <c r="AV24" s="51" t="str">
        <f t="shared" si="30"/>
        <v/>
      </c>
      <c r="AW24" s="54">
        <v>20.52</v>
      </c>
      <c r="AX24" s="12">
        <v>39.99</v>
      </c>
      <c r="AY24" s="52"/>
      <c r="AZ24" s="55">
        <f t="shared" si="31"/>
        <v>0.48687171792948242</v>
      </c>
      <c r="BA24" s="56">
        <v>210</v>
      </c>
      <c r="BB24" s="51">
        <f t="shared" si="32"/>
        <v>3711.1913999999997</v>
      </c>
      <c r="BC24" s="51">
        <f t="shared" si="33"/>
        <v>4309.2</v>
      </c>
      <c r="BD24" s="10"/>
      <c r="BE24" s="10"/>
    </row>
    <row r="25" spans="1:57" ht="60">
      <c r="A25" s="101">
        <v>24</v>
      </c>
      <c r="B25" s="59"/>
      <c r="C25" s="40"/>
      <c r="D25" s="40"/>
      <c r="E25" s="40"/>
      <c r="F25" s="40" t="s">
        <v>55</v>
      </c>
      <c r="G25" s="41" t="s">
        <v>151</v>
      </c>
      <c r="H25" s="41" t="s">
        <v>66</v>
      </c>
      <c r="I25" s="41" t="s">
        <v>67</v>
      </c>
      <c r="J25" s="41" t="s">
        <v>153</v>
      </c>
      <c r="K25" s="60" t="s">
        <v>120</v>
      </c>
      <c r="L25" s="41" t="s">
        <v>154</v>
      </c>
      <c r="M25" s="40"/>
      <c r="N25" s="41" t="s">
        <v>155</v>
      </c>
      <c r="O25" s="40"/>
      <c r="P25" s="40"/>
      <c r="Q25" s="43">
        <v>61.8</v>
      </c>
      <c r="R25" s="44">
        <v>8.1</v>
      </c>
      <c r="S25" s="45">
        <f t="shared" si="17"/>
        <v>7.6296296296296298</v>
      </c>
      <c r="T25" s="46">
        <v>7.63</v>
      </c>
      <c r="U25" s="12"/>
      <c r="V25" s="40" t="s">
        <v>63</v>
      </c>
      <c r="W25" s="47">
        <v>45</v>
      </c>
      <c r="X25" s="47">
        <v>42</v>
      </c>
      <c r="Y25" s="47">
        <v>20</v>
      </c>
      <c r="Z25" s="44"/>
      <c r="AA25" s="11">
        <v>2</v>
      </c>
      <c r="AB25" s="49">
        <f t="shared" si="18"/>
        <v>3.78E-2</v>
      </c>
      <c r="AC25" s="50">
        <f t="shared" si="19"/>
        <v>3439.1534391534392</v>
      </c>
      <c r="AD25" s="40">
        <v>2250</v>
      </c>
      <c r="AE25" s="51">
        <f t="shared" si="20"/>
        <v>0.65423076923076917</v>
      </c>
      <c r="AF25" s="41" t="s">
        <v>148</v>
      </c>
      <c r="AG25" s="52">
        <v>0.42799999999999999</v>
      </c>
      <c r="AH25" s="51">
        <f t="shared" si="21"/>
        <v>3.2656399999999999</v>
      </c>
      <c r="AI25" s="51">
        <f t="shared" si="22"/>
        <v>11.549870769230768</v>
      </c>
      <c r="AJ25" s="52">
        <v>0</v>
      </c>
      <c r="AK25" s="51">
        <f t="shared" si="23"/>
        <v>0</v>
      </c>
      <c r="AL25" s="52">
        <v>0</v>
      </c>
      <c r="AM25" s="51">
        <f t="shared" si="24"/>
        <v>0</v>
      </c>
      <c r="AN25" s="52">
        <v>0</v>
      </c>
      <c r="AO25" s="51">
        <f t="shared" si="25"/>
        <v>0</v>
      </c>
      <c r="AP25" s="40">
        <v>0</v>
      </c>
      <c r="AQ25" s="9">
        <v>0</v>
      </c>
      <c r="AR25" s="51">
        <f t="shared" si="26"/>
        <v>0</v>
      </c>
      <c r="AS25" s="51">
        <f t="shared" si="27"/>
        <v>0</v>
      </c>
      <c r="AT25" s="51">
        <f t="shared" si="28"/>
        <v>11.549870769230768</v>
      </c>
      <c r="AU25" s="53">
        <f t="shared" si="29"/>
        <v>8.6966737610215977E-2</v>
      </c>
      <c r="AV25" s="51" t="str">
        <f t="shared" si="30"/>
        <v/>
      </c>
      <c r="AW25" s="54">
        <v>12.65</v>
      </c>
      <c r="AX25" s="12">
        <v>24.99</v>
      </c>
      <c r="AY25" s="52"/>
      <c r="AZ25" s="55">
        <f t="shared" si="31"/>
        <v>0.49379751900760299</v>
      </c>
      <c r="BA25" s="56">
        <v>210</v>
      </c>
      <c r="BB25" s="51">
        <f t="shared" si="32"/>
        <v>2425.4728615384615</v>
      </c>
      <c r="BC25" s="51">
        <f t="shared" si="33"/>
        <v>2656.5</v>
      </c>
      <c r="BD25" s="10"/>
      <c r="BE25" s="10"/>
    </row>
    <row r="26" spans="1:57" ht="60">
      <c r="A26" s="101">
        <v>25</v>
      </c>
      <c r="B26" s="59"/>
      <c r="C26" s="40"/>
      <c r="D26" s="40"/>
      <c r="E26" s="40"/>
      <c r="F26" s="40" t="s">
        <v>55</v>
      </c>
      <c r="G26" s="41" t="s">
        <v>144</v>
      </c>
      <c r="H26" s="41" t="s">
        <v>96</v>
      </c>
      <c r="I26" s="41" t="s">
        <v>58</v>
      </c>
      <c r="J26" s="41" t="s">
        <v>156</v>
      </c>
      <c r="K26" s="60" t="s">
        <v>69</v>
      </c>
      <c r="L26" s="41" t="s">
        <v>154</v>
      </c>
      <c r="M26" s="40"/>
      <c r="N26" s="41" t="s">
        <v>157</v>
      </c>
      <c r="O26" s="40"/>
      <c r="P26" s="40"/>
      <c r="Q26" s="43">
        <v>82.5</v>
      </c>
      <c r="R26" s="44">
        <v>8.1</v>
      </c>
      <c r="S26" s="45">
        <f t="shared" si="17"/>
        <v>10.185185185185185</v>
      </c>
      <c r="T26" s="46">
        <v>10.19</v>
      </c>
      <c r="U26" s="12"/>
      <c r="V26" s="40" t="s">
        <v>63</v>
      </c>
      <c r="W26" s="47">
        <v>45</v>
      </c>
      <c r="X26" s="47">
        <v>42</v>
      </c>
      <c r="Y26" s="47">
        <v>23</v>
      </c>
      <c r="Z26" s="44"/>
      <c r="AA26" s="11">
        <v>2</v>
      </c>
      <c r="AB26" s="49">
        <f t="shared" si="18"/>
        <v>4.3470000000000002E-2</v>
      </c>
      <c r="AC26" s="50">
        <f t="shared" si="19"/>
        <v>2990.5682079595122</v>
      </c>
      <c r="AD26" s="40">
        <v>2250</v>
      </c>
      <c r="AE26" s="51">
        <f t="shared" si="20"/>
        <v>0.7523653846153846</v>
      </c>
      <c r="AF26" s="41" t="s">
        <v>148</v>
      </c>
      <c r="AG26" s="52">
        <v>0.42799999999999999</v>
      </c>
      <c r="AH26" s="51">
        <f t="shared" si="21"/>
        <v>4.3613200000000001</v>
      </c>
      <c r="AI26" s="51">
        <f t="shared" si="22"/>
        <v>15.303685384615385</v>
      </c>
      <c r="AJ26" s="52">
        <v>0</v>
      </c>
      <c r="AK26" s="51">
        <f t="shared" si="23"/>
        <v>0</v>
      </c>
      <c r="AL26" s="52">
        <v>0</v>
      </c>
      <c r="AM26" s="51">
        <f t="shared" si="24"/>
        <v>0</v>
      </c>
      <c r="AN26" s="52">
        <v>0</v>
      </c>
      <c r="AO26" s="51">
        <f t="shared" si="25"/>
        <v>0</v>
      </c>
      <c r="AP26" s="40">
        <v>0</v>
      </c>
      <c r="AQ26" s="9">
        <v>0</v>
      </c>
      <c r="AR26" s="51">
        <f t="shared" si="26"/>
        <v>0</v>
      </c>
      <c r="AS26" s="51">
        <f t="shared" si="27"/>
        <v>0</v>
      </c>
      <c r="AT26" s="51">
        <f t="shared" si="28"/>
        <v>15.303685384615385</v>
      </c>
      <c r="AU26" s="53">
        <f t="shared" si="29"/>
        <v>0.11437005876068382</v>
      </c>
      <c r="AV26" s="51" t="str">
        <f t="shared" si="30"/>
        <v/>
      </c>
      <c r="AW26" s="54">
        <v>17.28</v>
      </c>
      <c r="AX26" s="12">
        <v>34.99</v>
      </c>
      <c r="AY26" s="52"/>
      <c r="AZ26" s="55">
        <f t="shared" si="31"/>
        <v>0.50614461274649902</v>
      </c>
      <c r="BA26" s="56">
        <v>280</v>
      </c>
      <c r="BB26" s="51">
        <f t="shared" si="32"/>
        <v>4285.0319076923079</v>
      </c>
      <c r="BC26" s="51">
        <f t="shared" si="33"/>
        <v>4838.4000000000005</v>
      </c>
      <c r="BD26" s="10"/>
      <c r="BE26" s="10"/>
    </row>
    <row r="27" spans="1:57" ht="60">
      <c r="A27" s="101">
        <v>26</v>
      </c>
      <c r="B27" s="59"/>
      <c r="C27" s="40"/>
      <c r="D27" s="40"/>
      <c r="E27" s="40"/>
      <c r="F27" s="40" t="s">
        <v>55</v>
      </c>
      <c r="G27" s="41" t="s">
        <v>151</v>
      </c>
      <c r="H27" s="41" t="s">
        <v>66</v>
      </c>
      <c r="I27" s="41" t="s">
        <v>67</v>
      </c>
      <c r="J27" s="41" t="s">
        <v>158</v>
      </c>
      <c r="K27" s="60" t="s">
        <v>72</v>
      </c>
      <c r="L27" s="41" t="s">
        <v>159</v>
      </c>
      <c r="M27" s="40"/>
      <c r="N27" s="41" t="s">
        <v>160</v>
      </c>
      <c r="O27" s="40"/>
      <c r="P27" s="40"/>
      <c r="Q27" s="43">
        <v>95.4</v>
      </c>
      <c r="R27" s="44">
        <v>8.1</v>
      </c>
      <c r="S27" s="45">
        <f t="shared" si="17"/>
        <v>11.777777777777779</v>
      </c>
      <c r="T27" s="46">
        <v>11.78</v>
      </c>
      <c r="U27" s="12"/>
      <c r="V27" s="40" t="s">
        <v>63</v>
      </c>
      <c r="W27" s="47">
        <v>45</v>
      </c>
      <c r="X27" s="47">
        <v>42</v>
      </c>
      <c r="Y27" s="47">
        <v>26</v>
      </c>
      <c r="Z27" s="44"/>
      <c r="AA27" s="11">
        <v>2</v>
      </c>
      <c r="AB27" s="49">
        <f t="shared" si="18"/>
        <v>4.9140000000000003E-2</v>
      </c>
      <c r="AC27" s="50">
        <f t="shared" si="19"/>
        <v>2645.5026455026455</v>
      </c>
      <c r="AD27" s="40">
        <v>2250</v>
      </c>
      <c r="AE27" s="51">
        <f t="shared" si="20"/>
        <v>0.85050000000000003</v>
      </c>
      <c r="AF27" s="41" t="s">
        <v>64</v>
      </c>
      <c r="AG27" s="52">
        <v>0.42799999999999999</v>
      </c>
      <c r="AH27" s="51">
        <f t="shared" si="21"/>
        <v>5.0418399999999997</v>
      </c>
      <c r="AI27" s="51">
        <f t="shared" si="22"/>
        <v>17.672339999999998</v>
      </c>
      <c r="AJ27" s="52">
        <v>0</v>
      </c>
      <c r="AK27" s="51">
        <f t="shared" si="23"/>
        <v>0</v>
      </c>
      <c r="AL27" s="52">
        <v>0</v>
      </c>
      <c r="AM27" s="51">
        <f t="shared" si="24"/>
        <v>0</v>
      </c>
      <c r="AN27" s="52">
        <v>0</v>
      </c>
      <c r="AO27" s="51">
        <f t="shared" si="25"/>
        <v>0</v>
      </c>
      <c r="AP27" s="40">
        <v>0</v>
      </c>
      <c r="AQ27" s="9">
        <v>0</v>
      </c>
      <c r="AR27" s="51">
        <f t="shared" si="26"/>
        <v>0</v>
      </c>
      <c r="AS27" s="51">
        <f t="shared" si="27"/>
        <v>0</v>
      </c>
      <c r="AT27" s="51">
        <f t="shared" si="28"/>
        <v>17.672339999999998</v>
      </c>
      <c r="AU27" s="53">
        <f t="shared" si="29"/>
        <v>0.13877485380116966</v>
      </c>
      <c r="AV27" s="51" t="str">
        <f t="shared" si="30"/>
        <v/>
      </c>
      <c r="AW27" s="54">
        <v>20.52</v>
      </c>
      <c r="AX27" s="12">
        <v>39.99</v>
      </c>
      <c r="AY27" s="52"/>
      <c r="AZ27" s="55">
        <f t="shared" si="31"/>
        <v>0.48687171792948242</v>
      </c>
      <c r="BA27" s="56">
        <v>210</v>
      </c>
      <c r="BB27" s="51">
        <f t="shared" si="32"/>
        <v>3711.1913999999997</v>
      </c>
      <c r="BC27" s="51">
        <f t="shared" si="33"/>
        <v>4309.2</v>
      </c>
      <c r="BD27" s="62"/>
      <c r="BE27" s="10"/>
    </row>
    <row r="28" spans="1:57" s="10" customFormat="1" ht="45">
      <c r="A28" s="101">
        <v>27</v>
      </c>
      <c r="B28" s="39"/>
      <c r="C28" s="40"/>
      <c r="D28" s="40"/>
      <c r="E28" s="40"/>
      <c r="F28" s="40" t="s">
        <v>55</v>
      </c>
      <c r="G28" s="41" t="s">
        <v>161</v>
      </c>
      <c r="H28" s="41" t="s">
        <v>162</v>
      </c>
      <c r="I28" s="41" t="s">
        <v>163</v>
      </c>
      <c r="J28" s="41" t="s">
        <v>164</v>
      </c>
      <c r="K28" s="42" t="s">
        <v>120</v>
      </c>
      <c r="L28" s="41" t="s">
        <v>165</v>
      </c>
      <c r="M28" s="40"/>
      <c r="N28" s="41" t="s">
        <v>166</v>
      </c>
      <c r="O28" s="40"/>
      <c r="P28" s="40"/>
      <c r="Q28" s="43">
        <v>49.5</v>
      </c>
      <c r="R28" s="44">
        <v>8.1</v>
      </c>
      <c r="S28" s="45">
        <f t="shared" si="0"/>
        <v>6.1111111111111116</v>
      </c>
      <c r="T28" s="46">
        <v>6.11</v>
      </c>
      <c r="U28" s="12"/>
      <c r="V28" s="40" t="s">
        <v>63</v>
      </c>
      <c r="W28" s="47">
        <v>45</v>
      </c>
      <c r="X28" s="47">
        <v>42</v>
      </c>
      <c r="Y28" s="47">
        <v>20</v>
      </c>
      <c r="Z28" s="44"/>
      <c r="AA28" s="11">
        <v>2</v>
      </c>
      <c r="AB28" s="49">
        <f t="shared" si="1"/>
        <v>3.78E-2</v>
      </c>
      <c r="AC28" s="50">
        <f t="shared" si="2"/>
        <v>3439.1534391534392</v>
      </c>
      <c r="AD28" s="40">
        <v>2250</v>
      </c>
      <c r="AE28" s="51">
        <f t="shared" si="3"/>
        <v>0.65423076923076917</v>
      </c>
      <c r="AF28" s="41" t="s">
        <v>167</v>
      </c>
      <c r="AG28" s="52">
        <v>0.42799999999999999</v>
      </c>
      <c r="AH28" s="51">
        <f t="shared" si="4"/>
        <v>2.6150800000000003</v>
      </c>
      <c r="AI28" s="51">
        <f t="shared" si="5"/>
        <v>9.37931076923077</v>
      </c>
      <c r="AJ28" s="52">
        <v>0</v>
      </c>
      <c r="AK28" s="51">
        <f t="shared" si="6"/>
        <v>0</v>
      </c>
      <c r="AL28" s="52">
        <v>0</v>
      </c>
      <c r="AM28" s="51">
        <f t="shared" si="7"/>
        <v>0</v>
      </c>
      <c r="AN28" s="52">
        <v>0</v>
      </c>
      <c r="AO28" s="51">
        <f t="shared" si="8"/>
        <v>0</v>
      </c>
      <c r="AP28" s="40">
        <v>0</v>
      </c>
      <c r="AQ28" s="9">
        <v>0</v>
      </c>
      <c r="AR28" s="51">
        <f t="shared" si="16"/>
        <v>0</v>
      </c>
      <c r="AS28" s="51">
        <f t="shared" si="9"/>
        <v>0</v>
      </c>
      <c r="AT28" s="51">
        <f t="shared" si="10"/>
        <v>9.37931076923077</v>
      </c>
      <c r="AU28" s="53">
        <f t="shared" si="11"/>
        <v>0.15805109791465263</v>
      </c>
      <c r="AV28" s="51" t="str">
        <f t="shared" si="12"/>
        <v/>
      </c>
      <c r="AW28" s="54">
        <v>11.14</v>
      </c>
      <c r="AX28" s="12">
        <v>24.99</v>
      </c>
      <c r="AY28" s="52"/>
      <c r="AZ28" s="55">
        <f t="shared" si="13"/>
        <v>0.55422168867547017</v>
      </c>
      <c r="BA28" s="56">
        <v>210</v>
      </c>
      <c r="BB28" s="51">
        <f t="shared" si="14"/>
        <v>1969.6552615384617</v>
      </c>
      <c r="BC28" s="51">
        <f t="shared" si="15"/>
        <v>2339.4</v>
      </c>
    </row>
    <row r="29" spans="1:57" s="10" customFormat="1" ht="45">
      <c r="A29" s="101">
        <v>28</v>
      </c>
      <c r="B29" s="57"/>
      <c r="C29" s="40"/>
      <c r="D29" s="40"/>
      <c r="E29" s="40"/>
      <c r="F29" s="40" t="s">
        <v>55</v>
      </c>
      <c r="G29" s="41" t="s">
        <v>168</v>
      </c>
      <c r="H29" s="41" t="s">
        <v>66</v>
      </c>
      <c r="I29" s="41" t="s">
        <v>67</v>
      </c>
      <c r="J29" s="41" t="s">
        <v>119</v>
      </c>
      <c r="K29" s="42" t="s">
        <v>69</v>
      </c>
      <c r="L29" s="41" t="s">
        <v>121</v>
      </c>
      <c r="M29" s="40"/>
      <c r="N29" s="41" t="s">
        <v>169</v>
      </c>
      <c r="O29" s="40"/>
      <c r="P29" s="40"/>
      <c r="Q29" s="43">
        <v>63.1</v>
      </c>
      <c r="R29" s="44">
        <v>8.1</v>
      </c>
      <c r="S29" s="45">
        <f t="shared" si="0"/>
        <v>7.7901234567901243</v>
      </c>
      <c r="T29" s="46">
        <v>7.79</v>
      </c>
      <c r="U29" s="12"/>
      <c r="V29" s="40" t="s">
        <v>63</v>
      </c>
      <c r="W29" s="47">
        <v>45</v>
      </c>
      <c r="X29" s="47">
        <v>42</v>
      </c>
      <c r="Y29" s="47">
        <v>23</v>
      </c>
      <c r="Z29" s="44"/>
      <c r="AA29" s="11">
        <v>2</v>
      </c>
      <c r="AB29" s="49">
        <f t="shared" si="1"/>
        <v>4.3470000000000002E-2</v>
      </c>
      <c r="AC29" s="50">
        <f t="shared" si="2"/>
        <v>2990.5682079595122</v>
      </c>
      <c r="AD29" s="40">
        <v>2250</v>
      </c>
      <c r="AE29" s="51">
        <f t="shared" si="3"/>
        <v>0.7523653846153846</v>
      </c>
      <c r="AF29" s="41" t="s">
        <v>64</v>
      </c>
      <c r="AG29" s="52">
        <v>0.42799999999999999</v>
      </c>
      <c r="AH29" s="51">
        <f t="shared" si="4"/>
        <v>3.33412</v>
      </c>
      <c r="AI29" s="51">
        <f t="shared" si="5"/>
        <v>11.876485384615385</v>
      </c>
      <c r="AJ29" s="52">
        <v>0</v>
      </c>
      <c r="AK29" s="51">
        <f t="shared" si="6"/>
        <v>0</v>
      </c>
      <c r="AL29" s="52">
        <v>0</v>
      </c>
      <c r="AM29" s="51">
        <f t="shared" si="7"/>
        <v>0</v>
      </c>
      <c r="AN29" s="52">
        <v>0</v>
      </c>
      <c r="AO29" s="51">
        <f t="shared" si="8"/>
        <v>0</v>
      </c>
      <c r="AP29" s="40">
        <v>0</v>
      </c>
      <c r="AQ29" s="9">
        <v>0</v>
      </c>
      <c r="AR29" s="51">
        <f t="shared" si="16"/>
        <v>0</v>
      </c>
      <c r="AS29" s="51">
        <f t="shared" si="9"/>
        <v>0</v>
      </c>
      <c r="AT29" s="51">
        <f t="shared" si="10"/>
        <v>11.876485384615385</v>
      </c>
      <c r="AU29" s="53">
        <f t="shared" si="11"/>
        <v>0.17695873980489357</v>
      </c>
      <c r="AV29" s="51" t="str">
        <f t="shared" si="12"/>
        <v/>
      </c>
      <c r="AW29" s="54">
        <v>14.43</v>
      </c>
      <c r="AX29" s="12">
        <v>34.99</v>
      </c>
      <c r="AY29" s="52"/>
      <c r="AZ29" s="55">
        <f t="shared" si="13"/>
        <v>0.58759645613032296</v>
      </c>
      <c r="BA29" s="56">
        <v>280</v>
      </c>
      <c r="BB29" s="51">
        <f t="shared" si="14"/>
        <v>3325.4159076923079</v>
      </c>
      <c r="BC29" s="51">
        <f t="shared" si="15"/>
        <v>4040.4</v>
      </c>
    </row>
    <row r="30" spans="1:57" s="10" customFormat="1" ht="45">
      <c r="A30" s="101">
        <v>29</v>
      </c>
      <c r="B30" s="58"/>
      <c r="C30" s="40"/>
      <c r="D30" s="40"/>
      <c r="E30" s="40"/>
      <c r="F30" s="40" t="s">
        <v>55</v>
      </c>
      <c r="G30" s="41" t="s">
        <v>170</v>
      </c>
      <c r="H30" s="41" t="s">
        <v>66</v>
      </c>
      <c r="I30" s="41" t="s">
        <v>67</v>
      </c>
      <c r="J30" s="41" t="s">
        <v>119</v>
      </c>
      <c r="K30" s="42" t="s">
        <v>72</v>
      </c>
      <c r="L30" s="41" t="s">
        <v>124</v>
      </c>
      <c r="M30" s="40"/>
      <c r="N30" s="41" t="s">
        <v>171</v>
      </c>
      <c r="O30" s="40"/>
      <c r="P30" s="40"/>
      <c r="Q30" s="43">
        <v>72.099999999999994</v>
      </c>
      <c r="R30" s="44">
        <v>8.1</v>
      </c>
      <c r="S30" s="45">
        <f t="shared" si="0"/>
        <v>8.9012345679012341</v>
      </c>
      <c r="T30" s="46">
        <v>8.9</v>
      </c>
      <c r="U30" s="12"/>
      <c r="V30" s="40" t="s">
        <v>63</v>
      </c>
      <c r="W30" s="47">
        <v>45</v>
      </c>
      <c r="X30" s="47">
        <v>42</v>
      </c>
      <c r="Y30" s="47">
        <v>26</v>
      </c>
      <c r="Z30" s="44"/>
      <c r="AA30" s="11">
        <v>2</v>
      </c>
      <c r="AB30" s="49">
        <f t="shared" si="1"/>
        <v>4.9140000000000003E-2</v>
      </c>
      <c r="AC30" s="50">
        <f t="shared" si="2"/>
        <v>2645.5026455026455</v>
      </c>
      <c r="AD30" s="40">
        <v>2250</v>
      </c>
      <c r="AE30" s="51">
        <f t="shared" si="3"/>
        <v>0.85050000000000003</v>
      </c>
      <c r="AF30" s="41" t="s">
        <v>64</v>
      </c>
      <c r="AG30" s="52">
        <v>0.42799999999999999</v>
      </c>
      <c r="AH30" s="51">
        <f t="shared" si="4"/>
        <v>3.8092000000000001</v>
      </c>
      <c r="AI30" s="51">
        <f t="shared" si="5"/>
        <v>13.559700000000001</v>
      </c>
      <c r="AJ30" s="52">
        <v>0</v>
      </c>
      <c r="AK30" s="51">
        <f t="shared" si="6"/>
        <v>0</v>
      </c>
      <c r="AL30" s="52">
        <v>0</v>
      </c>
      <c r="AM30" s="51">
        <f t="shared" si="7"/>
        <v>0</v>
      </c>
      <c r="AN30" s="52">
        <v>0</v>
      </c>
      <c r="AO30" s="51">
        <f t="shared" si="8"/>
        <v>0</v>
      </c>
      <c r="AP30" s="40">
        <v>0</v>
      </c>
      <c r="AQ30" s="9">
        <v>0</v>
      </c>
      <c r="AR30" s="51">
        <f t="shared" si="16"/>
        <v>0</v>
      </c>
      <c r="AS30" s="51">
        <f t="shared" si="9"/>
        <v>0</v>
      </c>
      <c r="AT30" s="51">
        <f t="shared" si="10"/>
        <v>13.559700000000001</v>
      </c>
      <c r="AU30" s="53">
        <f t="shared" si="11"/>
        <v>0.19094868735083534</v>
      </c>
      <c r="AV30" s="51" t="str">
        <f t="shared" si="12"/>
        <v/>
      </c>
      <c r="AW30" s="54">
        <v>16.760000000000002</v>
      </c>
      <c r="AX30" s="12">
        <v>39.99</v>
      </c>
      <c r="AY30" s="52"/>
      <c r="AZ30" s="55">
        <f t="shared" si="13"/>
        <v>0.58089522380595149</v>
      </c>
      <c r="BA30" s="56">
        <v>210</v>
      </c>
      <c r="BB30" s="51">
        <f t="shared" si="14"/>
        <v>2847.5370000000003</v>
      </c>
      <c r="BC30" s="51">
        <f t="shared" si="15"/>
        <v>3519.6000000000004</v>
      </c>
    </row>
    <row r="31" spans="1:57" s="10" customFormat="1" ht="45">
      <c r="A31" s="101">
        <v>30</v>
      </c>
      <c r="B31" s="39"/>
      <c r="C31" s="40"/>
      <c r="D31" s="40"/>
      <c r="E31" s="40"/>
      <c r="F31" s="40" t="s">
        <v>55</v>
      </c>
      <c r="G31" s="41" t="s">
        <v>172</v>
      </c>
      <c r="H31" s="41" t="s">
        <v>57</v>
      </c>
      <c r="I31" s="41" t="s">
        <v>67</v>
      </c>
      <c r="J31" s="41" t="s">
        <v>173</v>
      </c>
      <c r="K31" s="60" t="s">
        <v>174</v>
      </c>
      <c r="L31" s="41" t="s">
        <v>121</v>
      </c>
      <c r="M31" s="40"/>
      <c r="N31" s="41" t="s">
        <v>175</v>
      </c>
      <c r="O31" s="40"/>
      <c r="P31" s="40"/>
      <c r="Q31" s="43">
        <v>53.7</v>
      </c>
      <c r="R31" s="44">
        <v>8.1</v>
      </c>
      <c r="S31" s="45">
        <f t="shared" si="0"/>
        <v>6.6296296296296306</v>
      </c>
      <c r="T31" s="46">
        <v>6.63</v>
      </c>
      <c r="U31" s="12"/>
      <c r="V31" s="40" t="s">
        <v>63</v>
      </c>
      <c r="W31" s="47">
        <v>45</v>
      </c>
      <c r="X31" s="47">
        <v>42</v>
      </c>
      <c r="Y31" s="47">
        <v>20</v>
      </c>
      <c r="Z31" s="44"/>
      <c r="AA31" s="11">
        <v>2</v>
      </c>
      <c r="AB31" s="49">
        <f t="shared" si="1"/>
        <v>3.78E-2</v>
      </c>
      <c r="AC31" s="50">
        <f t="shared" si="2"/>
        <v>3439.1534391534392</v>
      </c>
      <c r="AD31" s="40">
        <v>2250</v>
      </c>
      <c r="AE31" s="51">
        <f t="shared" si="3"/>
        <v>0.65423076923076917</v>
      </c>
      <c r="AF31" s="41" t="s">
        <v>64</v>
      </c>
      <c r="AG31" s="52">
        <v>0.42799999999999999</v>
      </c>
      <c r="AH31" s="51">
        <f t="shared" si="4"/>
        <v>2.8376399999999999</v>
      </c>
      <c r="AI31" s="51">
        <f t="shared" si="5"/>
        <v>10.121870769230769</v>
      </c>
      <c r="AJ31" s="52">
        <v>0</v>
      </c>
      <c r="AK31" s="51">
        <f t="shared" si="6"/>
        <v>0</v>
      </c>
      <c r="AL31" s="52">
        <v>0</v>
      </c>
      <c r="AM31" s="51">
        <f t="shared" si="7"/>
        <v>0</v>
      </c>
      <c r="AN31" s="52">
        <v>0</v>
      </c>
      <c r="AO31" s="51">
        <f t="shared" si="8"/>
        <v>0</v>
      </c>
      <c r="AP31" s="40">
        <v>0</v>
      </c>
      <c r="AQ31" s="9">
        <v>0</v>
      </c>
      <c r="AR31" s="51">
        <f t="shared" si="16"/>
        <v>0</v>
      </c>
      <c r="AS31" s="51">
        <f t="shared" si="9"/>
        <v>0</v>
      </c>
      <c r="AT31" s="51">
        <f t="shared" si="10"/>
        <v>10.121870769230769</v>
      </c>
      <c r="AU31" s="53">
        <f t="shared" si="11"/>
        <v>0.17033846153846149</v>
      </c>
      <c r="AV31" s="51" t="str">
        <f t="shared" si="12"/>
        <v/>
      </c>
      <c r="AW31" s="54">
        <v>12.2</v>
      </c>
      <c r="AX31" s="12">
        <v>24.99</v>
      </c>
      <c r="AY31" s="52"/>
      <c r="AZ31" s="55">
        <f t="shared" si="13"/>
        <v>0.51180472188875548</v>
      </c>
      <c r="BA31" s="56">
        <v>210</v>
      </c>
      <c r="BB31" s="51">
        <f t="shared" si="14"/>
        <v>2125.5928615384614</v>
      </c>
      <c r="BC31" s="51">
        <f t="shared" si="15"/>
        <v>2562</v>
      </c>
    </row>
    <row r="32" spans="1:57" s="10" customFormat="1" ht="45">
      <c r="A32" s="101">
        <v>31</v>
      </c>
      <c r="B32" s="57"/>
      <c r="C32" s="40"/>
      <c r="D32" s="40"/>
      <c r="E32" s="40"/>
      <c r="F32" s="40" t="s">
        <v>55</v>
      </c>
      <c r="G32" s="41" t="s">
        <v>172</v>
      </c>
      <c r="H32" s="41" t="s">
        <v>66</v>
      </c>
      <c r="I32" s="41" t="s">
        <v>176</v>
      </c>
      <c r="J32" s="41" t="s">
        <v>177</v>
      </c>
      <c r="K32" s="60" t="s">
        <v>178</v>
      </c>
      <c r="L32" s="41" t="s">
        <v>121</v>
      </c>
      <c r="M32" s="40"/>
      <c r="N32" s="41" t="s">
        <v>179</v>
      </c>
      <c r="O32" s="40"/>
      <c r="P32" s="40"/>
      <c r="Q32" s="43">
        <v>69.7</v>
      </c>
      <c r="R32" s="44">
        <v>8.1</v>
      </c>
      <c r="S32" s="45">
        <f t="shared" si="0"/>
        <v>8.6049382716049383</v>
      </c>
      <c r="T32" s="46">
        <v>8.6</v>
      </c>
      <c r="U32" s="12"/>
      <c r="V32" s="40" t="s">
        <v>63</v>
      </c>
      <c r="W32" s="47">
        <v>45</v>
      </c>
      <c r="X32" s="47">
        <v>42</v>
      </c>
      <c r="Y32" s="47">
        <v>23</v>
      </c>
      <c r="Z32" s="44"/>
      <c r="AA32" s="11">
        <v>2</v>
      </c>
      <c r="AB32" s="49">
        <f t="shared" si="1"/>
        <v>4.3470000000000002E-2</v>
      </c>
      <c r="AC32" s="50">
        <f t="shared" si="2"/>
        <v>2990.5682079595122</v>
      </c>
      <c r="AD32" s="40">
        <v>2250</v>
      </c>
      <c r="AE32" s="51">
        <f t="shared" si="3"/>
        <v>0.7523653846153846</v>
      </c>
      <c r="AF32" s="41" t="s">
        <v>64</v>
      </c>
      <c r="AG32" s="52">
        <v>0.42799999999999999</v>
      </c>
      <c r="AH32" s="51">
        <f t="shared" si="4"/>
        <v>3.6807999999999996</v>
      </c>
      <c r="AI32" s="51">
        <f t="shared" si="5"/>
        <v>13.033165384615383</v>
      </c>
      <c r="AJ32" s="52">
        <v>0</v>
      </c>
      <c r="AK32" s="51">
        <f t="shared" si="6"/>
        <v>0</v>
      </c>
      <c r="AL32" s="52">
        <v>0</v>
      </c>
      <c r="AM32" s="51">
        <f t="shared" si="7"/>
        <v>0</v>
      </c>
      <c r="AN32" s="52">
        <v>0</v>
      </c>
      <c r="AO32" s="51">
        <f t="shared" si="8"/>
        <v>0</v>
      </c>
      <c r="AP32" s="40">
        <v>0</v>
      </c>
      <c r="AQ32" s="9">
        <v>0</v>
      </c>
      <c r="AR32" s="51">
        <f t="shared" si="16"/>
        <v>0</v>
      </c>
      <c r="AS32" s="51">
        <f t="shared" si="9"/>
        <v>0</v>
      </c>
      <c r="AT32" s="51">
        <f t="shared" si="10"/>
        <v>13.033165384615383</v>
      </c>
      <c r="AU32" s="53">
        <f t="shared" si="11"/>
        <v>0.13170117357659003</v>
      </c>
      <c r="AV32" s="51" t="str">
        <f t="shared" si="12"/>
        <v/>
      </c>
      <c r="AW32" s="54">
        <v>15.01</v>
      </c>
      <c r="AX32" s="12">
        <v>34.99</v>
      </c>
      <c r="AY32" s="52"/>
      <c r="AZ32" s="55">
        <f t="shared" si="13"/>
        <v>0.57102029151186062</v>
      </c>
      <c r="BA32" s="56">
        <v>280</v>
      </c>
      <c r="BB32" s="51">
        <f t="shared" si="14"/>
        <v>3649.2863076923072</v>
      </c>
      <c r="BC32" s="51">
        <f t="shared" si="15"/>
        <v>4202.8</v>
      </c>
    </row>
    <row r="33" spans="1:55" s="10" customFormat="1" ht="45">
      <c r="A33" s="101">
        <v>32</v>
      </c>
      <c r="B33" s="58"/>
      <c r="C33" s="40"/>
      <c r="D33" s="40"/>
      <c r="E33" s="40"/>
      <c r="F33" s="40" t="s">
        <v>55</v>
      </c>
      <c r="G33" s="41" t="s">
        <v>172</v>
      </c>
      <c r="H33" s="41" t="s">
        <v>66</v>
      </c>
      <c r="I33" s="41" t="s">
        <v>176</v>
      </c>
      <c r="J33" s="41" t="s">
        <v>173</v>
      </c>
      <c r="K33" s="60" t="s">
        <v>180</v>
      </c>
      <c r="L33" s="41" t="s">
        <v>181</v>
      </c>
      <c r="M33" s="40"/>
      <c r="N33" s="41" t="s">
        <v>182</v>
      </c>
      <c r="O33" s="40"/>
      <c r="P33" s="40"/>
      <c r="Q33" s="43">
        <v>80</v>
      </c>
      <c r="R33" s="44">
        <v>8.1</v>
      </c>
      <c r="S33" s="45">
        <f t="shared" si="0"/>
        <v>9.8765432098765444</v>
      </c>
      <c r="T33" s="46">
        <v>9.8800000000000008</v>
      </c>
      <c r="U33" s="12"/>
      <c r="V33" s="40" t="s">
        <v>63</v>
      </c>
      <c r="W33" s="47">
        <v>45</v>
      </c>
      <c r="X33" s="47">
        <v>42</v>
      </c>
      <c r="Y33" s="47">
        <v>26</v>
      </c>
      <c r="Z33" s="44"/>
      <c r="AA33" s="11">
        <v>2</v>
      </c>
      <c r="AB33" s="49">
        <f t="shared" si="1"/>
        <v>4.9140000000000003E-2</v>
      </c>
      <c r="AC33" s="50">
        <f t="shared" si="2"/>
        <v>2645.5026455026455</v>
      </c>
      <c r="AD33" s="40">
        <v>2250</v>
      </c>
      <c r="AE33" s="51">
        <f t="shared" si="3"/>
        <v>0.85050000000000003</v>
      </c>
      <c r="AF33" s="41" t="s">
        <v>64</v>
      </c>
      <c r="AG33" s="52">
        <v>0.42799999999999999</v>
      </c>
      <c r="AH33" s="51">
        <f t="shared" si="4"/>
        <v>4.2286400000000004</v>
      </c>
      <c r="AI33" s="51">
        <f t="shared" si="5"/>
        <v>14.959140000000001</v>
      </c>
      <c r="AJ33" s="52">
        <v>0</v>
      </c>
      <c r="AK33" s="51">
        <f t="shared" si="6"/>
        <v>0</v>
      </c>
      <c r="AL33" s="52">
        <v>0</v>
      </c>
      <c r="AM33" s="51">
        <f t="shared" si="7"/>
        <v>0</v>
      </c>
      <c r="AN33" s="52">
        <v>0</v>
      </c>
      <c r="AO33" s="51">
        <f t="shared" si="8"/>
        <v>0</v>
      </c>
      <c r="AP33" s="40">
        <v>0</v>
      </c>
      <c r="AQ33" s="9">
        <v>0</v>
      </c>
      <c r="AR33" s="51">
        <f t="shared" si="16"/>
        <v>0</v>
      </c>
      <c r="AS33" s="51">
        <f t="shared" si="9"/>
        <v>0</v>
      </c>
      <c r="AT33" s="51">
        <f t="shared" si="10"/>
        <v>14.959140000000001</v>
      </c>
      <c r="AU33" s="53">
        <f t="shared" si="11"/>
        <v>0.14175903614457822</v>
      </c>
      <c r="AV33" s="51" t="str">
        <f t="shared" si="12"/>
        <v/>
      </c>
      <c r="AW33" s="54">
        <v>17.43</v>
      </c>
      <c r="AX33" s="12">
        <v>39.99</v>
      </c>
      <c r="AY33" s="52"/>
      <c r="AZ33" s="55">
        <f t="shared" si="13"/>
        <v>0.56414103525881476</v>
      </c>
      <c r="BA33" s="56">
        <v>210</v>
      </c>
      <c r="BB33" s="51">
        <f t="shared" si="14"/>
        <v>3141.4194000000002</v>
      </c>
      <c r="BC33" s="51">
        <f t="shared" si="15"/>
        <v>3660.2999999999997</v>
      </c>
    </row>
  </sheetData>
  <sheetProtection insertRows="0" deleteRows="0" sort="0"/>
  <protectedRanges>
    <protectedRange sqref="A34:BA275 AR2:AU33 A2:AP33 AX2:BA33" name="Range1"/>
    <protectedRange sqref="AV2:AV33" name="Range1_1"/>
  </protectedRanges>
  <mergeCells count="12">
    <mergeCell ref="B20:B21"/>
    <mergeCell ref="B22:B24"/>
    <mergeCell ref="B25:B27"/>
    <mergeCell ref="B28:B30"/>
    <mergeCell ref="B31:B33"/>
    <mergeCell ref="B5:B7"/>
    <mergeCell ref="B8:B9"/>
    <mergeCell ref="B10:B11"/>
    <mergeCell ref="B12:B14"/>
    <mergeCell ref="B15:B17"/>
    <mergeCell ref="B18:B19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F2:F33</xm:sqref>
        </x14:dataValidation>
        <x14:dataValidation type="list" allowBlank="1" showInputMessage="1" showErrorMessage="1">
          <x14:formula1>
            <xm:f>[1]ValueSelect!#REF!</xm:f>
          </x14:formula1>
          <xm:sqref>E2:E33</xm:sqref>
        </x14:dataValidation>
        <x14:dataValidation type="list" allowBlank="1" showInputMessage="1" showErrorMessage="1">
          <x14:formula1>
            <xm:f>[1]Data!#REF!</xm:f>
          </x14:formula1>
          <xm:sqref>P2:P33</xm:sqref>
        </x14:dataValidation>
        <x14:dataValidation type="list" allowBlank="1" showInputMessage="1" showErrorMessage="1">
          <x14:formula1>
            <xm:f>[1]Data!#REF!</xm:f>
          </x14:formula1>
          <xm:sqref>V2:V33</xm:sqref>
        </x14:dataValidation>
        <x14:dataValidation type="list" allowBlank="1" showInputMessage="1" showErrorMessage="1">
          <x14:formula1>
            <xm:f>[1]ValueSelect!#REF!</xm:f>
          </x14:formula1>
          <xm:sqref>D2:D33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2025-07-23T09:26:24Z</dcterms:created>
  <dcterms:modified xsi:type="dcterms:W3CDTF">2025-07-23T09:28:23Z</dcterms:modified>
</cp:coreProperties>
</file>