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CD0108F1-2D36-49B0-B540-C736C84F6D20}" xr6:coauthVersionLast="47" xr6:coauthVersionMax="47" xr10:uidLastSave="{00000000-0000-0000-0000-000000000000}"/>
  <bookViews>
    <workbookView xWindow="-110" yWindow="-110" windowWidth="19420" windowHeight="10300" xr2:uid="{75DD6E8A-C2C8-4774-B1CC-146E0B2D3661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5" i="1" l="1"/>
  <c r="BM15" i="1" s="1"/>
  <c r="BG15" i="1"/>
  <c r="AZ15" i="1"/>
  <c r="AW15" i="1"/>
  <c r="AT15" i="1"/>
  <c r="AQ15" i="1"/>
  <c r="AO15" i="1"/>
  <c r="AM15" i="1"/>
  <c r="BA15" i="1" s="1"/>
  <c r="BB15" i="1" s="1"/>
  <c r="AJ15" i="1"/>
  <c r="AC15" i="1"/>
  <c r="AE15" i="1" s="1"/>
  <c r="AG15" i="1" s="1"/>
  <c r="BM14" i="1"/>
  <c r="BK14" i="1"/>
  <c r="BG14" i="1"/>
  <c r="AZ14" i="1"/>
  <c r="AW14" i="1"/>
  <c r="AT14" i="1"/>
  <c r="AQ14" i="1"/>
  <c r="AO14" i="1"/>
  <c r="AM14" i="1"/>
  <c r="BA14" i="1" s="1"/>
  <c r="BB14" i="1" s="1"/>
  <c r="AJ14" i="1"/>
  <c r="AC14" i="1"/>
  <c r="AE14" i="1" s="1"/>
  <c r="AG14" i="1" s="1"/>
  <c r="BM13" i="1"/>
  <c r="BK13" i="1"/>
  <c r="BG13" i="1"/>
  <c r="AZ13" i="1"/>
  <c r="AW13" i="1"/>
  <c r="AT13" i="1"/>
  <c r="AQ13" i="1"/>
  <c r="AO13" i="1"/>
  <c r="AM13" i="1"/>
  <c r="BA13" i="1" s="1"/>
  <c r="BB13" i="1" s="1"/>
  <c r="AJ13" i="1"/>
  <c r="AC13" i="1"/>
  <c r="AE13" i="1" s="1"/>
  <c r="AG13" i="1" s="1"/>
  <c r="BK12" i="1"/>
  <c r="BM12" i="1" s="1"/>
  <c r="BG12" i="1"/>
  <c r="AZ12" i="1"/>
  <c r="BA12" i="1" s="1"/>
  <c r="BB12" i="1" s="1"/>
  <c r="AW12" i="1"/>
  <c r="AT12" i="1"/>
  <c r="AQ12" i="1"/>
  <c r="AO12" i="1"/>
  <c r="AM12" i="1"/>
  <c r="AJ12" i="1"/>
  <c r="AC12" i="1"/>
  <c r="AE12" i="1" s="1"/>
  <c r="AG12" i="1" s="1"/>
  <c r="BK11" i="1"/>
  <c r="BM11" i="1" s="1"/>
  <c r="BG11" i="1"/>
  <c r="AZ11" i="1"/>
  <c r="AW11" i="1"/>
  <c r="AT11" i="1"/>
  <c r="AQ11" i="1"/>
  <c r="AO11" i="1"/>
  <c r="AM11" i="1"/>
  <c r="BA11" i="1" s="1"/>
  <c r="BB11" i="1" s="1"/>
  <c r="AJ11" i="1"/>
  <c r="AC11" i="1"/>
  <c r="AE11" i="1" s="1"/>
  <c r="AG11" i="1" s="1"/>
  <c r="BK10" i="1"/>
  <c r="BM10" i="1" s="1"/>
  <c r="BG10" i="1"/>
  <c r="AZ10" i="1"/>
  <c r="AW10" i="1"/>
  <c r="AT10" i="1"/>
  <c r="BA10" i="1" s="1"/>
  <c r="BB10" i="1" s="1"/>
  <c r="AQ10" i="1"/>
  <c r="AO10" i="1"/>
  <c r="AM10" i="1"/>
  <c r="AJ10" i="1"/>
  <c r="AC10" i="1"/>
  <c r="AE10" i="1" s="1"/>
  <c r="AG10" i="1" s="1"/>
  <c r="BK9" i="1"/>
  <c r="BM9" i="1" s="1"/>
  <c r="BG9" i="1"/>
  <c r="AZ9" i="1"/>
  <c r="AW9" i="1"/>
  <c r="AT9" i="1"/>
  <c r="AQ9" i="1"/>
  <c r="AO9" i="1"/>
  <c r="AM9" i="1"/>
  <c r="BA9" i="1" s="1"/>
  <c r="BB9" i="1" s="1"/>
  <c r="AJ9" i="1"/>
  <c r="AC9" i="1"/>
  <c r="AE9" i="1" s="1"/>
  <c r="AG9" i="1" s="1"/>
  <c r="BM8" i="1"/>
  <c r="BK8" i="1"/>
  <c r="BG8" i="1"/>
  <c r="AZ8" i="1"/>
  <c r="AW8" i="1"/>
  <c r="AT8" i="1"/>
  <c r="AQ8" i="1"/>
  <c r="AO8" i="1"/>
  <c r="BA8" i="1" s="1"/>
  <c r="BB8" i="1" s="1"/>
  <c r="AM8" i="1"/>
  <c r="AJ8" i="1"/>
  <c r="AC8" i="1"/>
  <c r="AE8" i="1" s="1"/>
  <c r="AG8" i="1" s="1"/>
  <c r="BM7" i="1"/>
  <c r="BK7" i="1"/>
  <c r="BG7" i="1"/>
  <c r="AZ7" i="1"/>
  <c r="AW7" i="1"/>
  <c r="AT7" i="1"/>
  <c r="AQ7" i="1"/>
  <c r="AO7" i="1"/>
  <c r="AM7" i="1"/>
  <c r="BA7" i="1" s="1"/>
  <c r="BB7" i="1" s="1"/>
  <c r="AJ7" i="1"/>
  <c r="AC7" i="1"/>
  <c r="AE7" i="1" s="1"/>
  <c r="AG7" i="1" s="1"/>
  <c r="BM6" i="1"/>
  <c r="BK6" i="1"/>
  <c r="BG6" i="1"/>
  <c r="AZ6" i="1"/>
  <c r="AW6" i="1"/>
  <c r="AT6" i="1"/>
  <c r="AQ6" i="1"/>
  <c r="AO6" i="1"/>
  <c r="AM6" i="1"/>
  <c r="BA6" i="1" s="1"/>
  <c r="BB6" i="1" s="1"/>
  <c r="AJ6" i="1"/>
  <c r="AC6" i="1"/>
  <c r="AE6" i="1" s="1"/>
  <c r="AG6" i="1" s="1"/>
  <c r="BK5" i="1"/>
  <c r="BM5" i="1" s="1"/>
  <c r="BG5" i="1"/>
  <c r="AZ5" i="1"/>
  <c r="BA5" i="1" s="1"/>
  <c r="BB5" i="1" s="1"/>
  <c r="AW5" i="1"/>
  <c r="AT5" i="1"/>
  <c r="AQ5" i="1"/>
  <c r="AO5" i="1"/>
  <c r="AM5" i="1"/>
  <c r="AJ5" i="1"/>
  <c r="AC5" i="1"/>
  <c r="AE5" i="1" s="1"/>
  <c r="AG5" i="1" s="1"/>
  <c r="BK4" i="1"/>
  <c r="BM4" i="1" s="1"/>
  <c r="BG4" i="1"/>
  <c r="AZ4" i="1"/>
  <c r="AW4" i="1"/>
  <c r="AT4" i="1"/>
  <c r="AQ4" i="1"/>
  <c r="AO4" i="1"/>
  <c r="AM4" i="1"/>
  <c r="BA4" i="1" s="1"/>
  <c r="BB4" i="1" s="1"/>
  <c r="AJ4" i="1"/>
  <c r="AC4" i="1"/>
  <c r="AE4" i="1" s="1"/>
  <c r="AG4" i="1" s="1"/>
  <c r="AK12" i="1" l="1"/>
  <c r="BE12" i="1"/>
  <c r="BH12" i="1" s="1"/>
  <c r="BE4" i="1"/>
  <c r="BH4" i="1" s="1"/>
  <c r="AK4" i="1"/>
  <c r="BC4" i="1"/>
  <c r="BL4" i="1"/>
  <c r="BL5" i="1"/>
  <c r="BC5" i="1"/>
  <c r="BL8" i="1"/>
  <c r="BC8" i="1"/>
  <c r="AK15" i="1"/>
  <c r="BE15" i="1"/>
  <c r="BH15" i="1" s="1"/>
  <c r="BL15" i="1"/>
  <c r="BC15" i="1"/>
  <c r="AK6" i="1"/>
  <c r="BE6" i="1"/>
  <c r="BH6" i="1" s="1"/>
  <c r="AK14" i="1"/>
  <c r="BE14" i="1"/>
  <c r="BH14" i="1" s="1"/>
  <c r="BE13" i="1"/>
  <c r="BH13" i="1" s="1"/>
  <c r="AK13" i="1"/>
  <c r="BC9" i="1"/>
  <c r="BL9" i="1"/>
  <c r="AK8" i="1"/>
  <c r="BE8" i="1"/>
  <c r="BH8" i="1" s="1"/>
  <c r="AK7" i="1"/>
  <c r="BE7" i="1"/>
  <c r="BH7" i="1" s="1"/>
  <c r="BE11" i="1"/>
  <c r="BH11" i="1" s="1"/>
  <c r="AK11" i="1"/>
  <c r="BL7" i="1"/>
  <c r="BC7" i="1"/>
  <c r="BL11" i="1"/>
  <c r="BC11" i="1"/>
  <c r="BL12" i="1"/>
  <c r="BC12" i="1"/>
  <c r="AK10" i="1"/>
  <c r="BE10" i="1"/>
  <c r="BH10" i="1" s="1"/>
  <c r="BC6" i="1"/>
  <c r="BL6" i="1"/>
  <c r="BL14" i="1"/>
  <c r="BC14" i="1"/>
  <c r="BE5" i="1"/>
  <c r="BH5" i="1" s="1"/>
  <c r="AK5" i="1"/>
  <c r="BC13" i="1"/>
  <c r="BL13" i="1"/>
  <c r="AK9" i="1"/>
  <c r="BE9" i="1"/>
  <c r="BH9" i="1" s="1"/>
  <c r="BL10" i="1"/>
  <c r="B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3" authorId="0" shapeId="0" xr:uid="{2FFD967F-B196-4579-8AE1-08AD40B7CF4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 xr:uid="{766B6C74-686A-4C8F-9B1A-EB67189273E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3" authorId="0" shapeId="0" xr:uid="{71BF12A9-982C-49D3-8505-DB169F7EE14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 xr:uid="{2FB72C3A-E2F6-4B61-A22E-BA69F9B3A65C}">
      <text>
        <r>
          <rPr>
            <sz val="11"/>
            <rFont val="Calibri"/>
            <family val="2"/>
          </rPr>
          <t>[JLA DI Price]*[Duty Rate]</t>
        </r>
      </text>
    </comment>
    <comment ref="AK3" authorId="0" shapeId="0" xr:uid="{008AD789-E36A-4BF7-8AC6-A7C82687B3C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 xr:uid="{8F8D25B6-B833-4A33-A018-5A1CE66B48AA}">
      <text>
        <r>
          <rPr>
            <sz val="11"/>
            <rFont val="Calibri"/>
            <family val="2"/>
          </rPr>
          <t>[JLA DI Price]*[DI %]</t>
        </r>
      </text>
    </comment>
    <comment ref="AO3" authorId="0" shapeId="0" xr:uid="{536BF6BD-EF3D-4DE1-85F0-E0E518867271}">
      <text>
        <r>
          <rPr>
            <sz val="11"/>
            <rFont val="Calibri"/>
            <family val="2"/>
          </rPr>
          <t>[JLA DI Price]*[Royalty %]</t>
        </r>
      </text>
    </comment>
    <comment ref="AQ3" authorId="0" shapeId="0" xr:uid="{862A76C3-6150-4B50-B958-8768D00152AC}">
      <text>
        <r>
          <rPr>
            <sz val="11"/>
            <rFont val="Calibri"/>
            <family val="2"/>
          </rPr>
          <t>[JLA DI Price]*[Rebate %]</t>
        </r>
      </text>
    </comment>
    <comment ref="AT3" authorId="0" shapeId="0" xr:uid="{3873AD54-834D-43F5-B63A-43052A3D3CCA}">
      <text>
        <r>
          <rPr>
            <sz val="11"/>
            <rFont val="Calibri"/>
            <family val="2"/>
          </rPr>
          <t>[JLA DI Price]*[Load 1 %]</t>
        </r>
      </text>
    </comment>
    <comment ref="AW3" authorId="0" shapeId="0" xr:uid="{284EEE75-3646-4DB1-9D96-62CD29D2949B}">
      <text>
        <r>
          <rPr>
            <sz val="11"/>
            <rFont val="Calibri"/>
            <family val="2"/>
          </rPr>
          <t>[JLA DI Price]*[Load 2 %]</t>
        </r>
      </text>
    </comment>
    <comment ref="AZ3" authorId="0" shapeId="0" xr:uid="{3BC9A840-7C5F-4895-BF6F-F386126EE6A2}">
      <text>
        <r>
          <rPr>
            <sz val="11"/>
            <rFont val="Calibri"/>
            <family val="2"/>
          </rPr>
          <t>[JLA DI Price]*[Load 3 %]</t>
        </r>
      </text>
    </comment>
    <comment ref="BA3" authorId="0" shapeId="0" xr:uid="{F7D8F02C-1A66-4A7D-8A6F-127B3DB106A1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B3" authorId="0" shapeId="0" xr:uid="{0C9472A0-9504-4E1D-92EF-91EAF1550662}">
      <text>
        <r>
          <rPr>
            <sz val="11"/>
            <rFont val="Calibri"/>
            <family val="2"/>
          </rPr>
          <t>[FOB Cost $ (Value)]+[Total Load $]</t>
        </r>
      </text>
    </comment>
    <comment ref="BC3" authorId="0" shapeId="0" xr:uid="{41FBD1BC-3E62-4845-ACAF-34AE407C3C42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E3" authorId="0" shapeId="0" xr:uid="{7D37E1FE-CABF-49ED-81C6-D55A93E0F16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G3" authorId="0" shapeId="0" xr:uid="{699354BA-7FAC-41E8-BEB1-3584B437CF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H3" authorId="0" shapeId="0" xr:uid="{B3932E30-6B4C-4458-9A4A-1162A4043768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K3" authorId="0" shapeId="0" xr:uid="{576550E1-4390-4656-BA94-0857EBA28E74}">
      <text>
        <r>
          <rPr>
            <sz val="11"/>
            <rFont val="Calibri"/>
            <family val="2"/>
          </rPr>
          <t>[Total Quantity]*[Ratio]</t>
        </r>
      </text>
    </comment>
    <comment ref="BL3" authorId="0" shapeId="0" xr:uid="{06F97108-9FB9-4591-9291-E86E4BFD53AE}">
      <text>
        <r>
          <rPr>
            <sz val="11"/>
            <rFont val="Calibri"/>
            <family val="2"/>
          </rPr>
          <t>[FOB with Loads $]*[Quantity]</t>
        </r>
      </text>
    </comment>
    <comment ref="BM3" authorId="0" shapeId="0" xr:uid="{0BD9DC8D-7DB8-437F-AF66-2C27B61E639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<sst xmlns="http://schemas.openxmlformats.org/spreadsheetml/2006/main" count="282" uniqueCount="103">
  <si>
    <t>30 characters</t>
  </si>
  <si>
    <t>Freight</t>
  </si>
  <si>
    <t>free text</t>
  </si>
  <si>
    <t>Required</t>
  </si>
  <si>
    <t>Cost</t>
  </si>
  <si>
    <t>PDQ Carton</t>
  </si>
  <si>
    <t>Individual Carton</t>
  </si>
  <si>
    <t>Duty</t>
  </si>
  <si>
    <t>Load</t>
  </si>
  <si>
    <t>Price</t>
  </si>
  <si>
    <t>Total of all the items</t>
  </si>
  <si>
    <t>the ratio of each item</t>
  </si>
  <si>
    <t>each item quantity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</si>
  <si>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</si>
  <si>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</si>
  <si>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</si>
  <si>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</si>
  <si>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</si>
  <si>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</si>
  <si>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</si>
  <si>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</si>
  <si>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</si>
  <si>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</si>
  <si>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</si>
  <si>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</si>
  <si>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</si>
  <si>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</si>
  <si>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</si>
  <si>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</si>
  <si>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</si>
  <si>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</si>
  <si>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</si>
  <si>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</si>
  <si>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</si>
  <si>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</si>
  <si>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</si>
  <si>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</si>
  <si>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</si>
  <si>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</si>
  <si>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</si>
  <si>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</si>
  <si>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</si>
  <si>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</si>
  <si>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</si>
  <si>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</si>
  <si>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</si>
  <si>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</si>
  <si>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</si>
  <si>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</si>
  <si>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</si>
  <si>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</si>
  <si>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</si>
  <si>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</si>
  <si>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</si>
  <si>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</si>
  <si>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</si>
  <si>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</si>
  <si>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</si>
  <si>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</si>
  <si>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</si>
  <si>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</si>
  <si>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</si>
  <si>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</si>
  <si>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</si>
  <si>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</si>
  <si>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</si>
  <si>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</si>
  <si>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</si>
  <si>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</si>
  <si>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</si>
  <si>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</si>
  <si>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</si>
  <si>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</si>
  <si>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</si>
  <si>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</si>
  <si>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</si>
  <si>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</si>
  <si>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</si>
  <si>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</si>
  <si>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</si>
  <si>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</si>
  <si>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</si>
  <si>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Everyday Living</t>
  </si>
  <si>
    <t>Bath Rug</t>
  </si>
  <si>
    <t>EDL COTTON BATH RUG</t>
  </si>
  <si>
    <t>R01048 EDL COTTON BATH RUG</t>
  </si>
  <si>
    <t>PILE: Cotton YARN
FIBER CONTENT:  100% Cotton/Pile- 6sx10 Ply &amp; 2/4 OE Cotton
PRIMARY BACKING: N/A
SECONDARY BACKING: Spray back
TERTIARY BACKING:N/A</t>
  </si>
  <si>
    <t>17x24"</t>
  </si>
  <si>
    <t>White</t>
  </si>
  <si>
    <t>Piece</t>
  </si>
  <si>
    <t>Normal</t>
  </si>
  <si>
    <t>FOLD – L/2 W/2
ACCESSORIES INCLUDED – U card and care label from nominated supplier -- Integra,  Mumbai</t>
  </si>
  <si>
    <t>5703.39.2030</t>
  </si>
  <si>
    <t>Black Friday</t>
  </si>
  <si>
    <t>New Color</t>
  </si>
  <si>
    <t>OOD</t>
  </si>
  <si>
    <t>MOQ PER STYLE PER COLOR: 1000pcs
TOTAL ORDER QUANTITY: 2000pcs</t>
  </si>
  <si>
    <t>Light Green</t>
  </si>
  <si>
    <t>Dark Green</t>
  </si>
  <si>
    <t>Light Blue</t>
  </si>
  <si>
    <t>Pink</t>
  </si>
  <si>
    <t>Dark Grey</t>
  </si>
  <si>
    <t>20X34"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</si>
</sst>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"/>
    <numFmt numFmtId="165" formatCode="0.0"/>
    <numFmt numFmtId="166" formatCode="0.000"/>
    <numFmt numFmtId="167" formatCode="\$#,##0.00;\-\$#,##0.00"/>
    <numFmt numFmtId="168" formatCode="[$$-409]#,##0.00_);\([$$-409]#,##0.00\)"/>
    <numFmt numFmtId="169" formatCode="0.0%"/>
    <numFmt numFmtId="170" formatCode="_(* #,##0_);_(* \(#,##0\);_(* &quot;-&quot;??_);_(@_)"/>
    <numFmt numFmtId="171" formatCode="0.00_ "/>
    <numFmt numFmtId="172" formatCode="\$#,##0.00_);[Red]\(\$#,##0.00\)"/>
  </numFmts>
  <fonts count="9" x14ac:knownFonts="1">
    <font>
      <sz val="11"/>
      <name val="Calibri"/>
    </font>
    <font>
      <i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164" fontId="2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1" applyFont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165" fontId="4" fillId="2" borderId="2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 applyAlignment="1">
      <alignment horizontal="center" wrapText="1"/>
    </xf>
    <xf numFmtId="165" fontId="4" fillId="2" borderId="3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66" fontId="4" fillId="2" borderId="4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4" fillId="4" borderId="4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  <xf numFmtId="1" fontId="0" fillId="0" borderId="9" xfId="0" applyNumberFormat="1" applyBorder="1" applyAlignment="1">
      <alignment wrapText="1"/>
    </xf>
    <xf numFmtId="2" fontId="0" fillId="0" borderId="9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7" borderId="9" xfId="0" applyFont="1" applyFill="1" applyBorder="1" applyAlignment="1">
      <alignment horizontal="center" wrapText="1"/>
    </xf>
    <xf numFmtId="0" fontId="4" fillId="7" borderId="9" xfId="0" applyFont="1" applyFill="1" applyBorder="1" applyAlignment="1">
      <alignment horizontal="center" wrapText="1"/>
    </xf>
    <xf numFmtId="0" fontId="4" fillId="7" borderId="9" xfId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 wrapText="1"/>
    </xf>
    <xf numFmtId="164" fontId="4" fillId="8" borderId="2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wrapText="1"/>
    </xf>
    <xf numFmtId="166" fontId="7" fillId="0" borderId="9" xfId="2" applyNumberFormat="1" applyFont="1" applyBorder="1" applyAlignment="1">
      <alignment wrapText="1"/>
    </xf>
    <xf numFmtId="2" fontId="8" fillId="0" borderId="9" xfId="2" applyNumberFormat="1" applyFont="1" applyBorder="1" applyAlignment="1">
      <alignment wrapText="1"/>
    </xf>
    <xf numFmtId="1" fontId="7" fillId="0" borderId="9" xfId="2" applyNumberFormat="1" applyFont="1" applyBorder="1" applyAlignment="1">
      <alignment wrapText="1"/>
    </xf>
    <xf numFmtId="164" fontId="7" fillId="0" borderId="9" xfId="2" applyNumberFormat="1" applyFont="1" applyBorder="1" applyAlignment="1">
      <alignment wrapText="1"/>
    </xf>
    <xf numFmtId="10" fontId="4" fillId="0" borderId="9" xfId="0" applyNumberFormat="1" applyFont="1" applyBorder="1" applyAlignment="1">
      <alignment horizontal="center" wrapText="1"/>
    </xf>
    <xf numFmtId="164" fontId="7" fillId="7" borderId="9" xfId="2" applyNumberFormat="1" applyFont="1" applyFill="1" applyBorder="1" applyAlignment="1">
      <alignment wrapText="1"/>
    </xf>
    <xf numFmtId="164" fontId="8" fillId="0" borderId="9" xfId="2" applyNumberFormat="1" applyFont="1" applyBorder="1" applyAlignment="1">
      <alignment wrapText="1"/>
    </xf>
    <xf numFmtId="164" fontId="7" fillId="5" borderId="9" xfId="2" applyNumberFormat="1" applyFont="1" applyFill="1" applyBorder="1" applyAlignment="1">
      <alignment wrapText="1"/>
    </xf>
    <xf numFmtId="10" fontId="7" fillId="5" borderId="9" xfId="2" applyNumberFormat="1" applyFont="1" applyFill="1" applyBorder="1" applyAlignment="1">
      <alignment wrapText="1"/>
    </xf>
    <xf numFmtId="164" fontId="8" fillId="9" borderId="9" xfId="2" applyNumberFormat="1" applyFont="1" applyFill="1" applyBorder="1" applyAlignment="1">
      <alignment wrapText="1"/>
    </xf>
    <xf numFmtId="164" fontId="4" fillId="5" borderId="9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2" fillId="0" borderId="9" xfId="0" applyFont="1" applyBorder="1"/>
    <xf numFmtId="0" fontId="2" fillId="0" borderId="9" xfId="0" applyFont="1" applyBorder="1" applyAlignment="1">
      <alignment wrapText="1"/>
    </xf>
    <xf numFmtId="49" fontId="0" fillId="0" borderId="9" xfId="0" applyNumberFormat="1" applyBorder="1"/>
    <xf numFmtId="167" fontId="0" fillId="0" borderId="2" xfId="0" applyNumberFormat="1" applyBorder="1"/>
    <xf numFmtId="164" fontId="0" fillId="0" borderId="2" xfId="0" applyNumberFormat="1" applyBorder="1"/>
    <xf numFmtId="0" fontId="0" fillId="0" borderId="9" xfId="0" applyBorder="1" applyAlignment="1">
      <alignment wrapText="1"/>
    </xf>
    <xf numFmtId="165" fontId="0" fillId="0" borderId="9" xfId="0" applyNumberFormat="1" applyBorder="1"/>
    <xf numFmtId="2" fontId="0" fillId="0" borderId="9" xfId="0" applyNumberFormat="1" applyBorder="1"/>
    <xf numFmtId="1" fontId="0" fillId="0" borderId="9" xfId="0" applyNumberFormat="1" applyBorder="1"/>
    <xf numFmtId="166" fontId="0" fillId="10" borderId="9" xfId="0" applyNumberFormat="1" applyFill="1" applyBorder="1"/>
    <xf numFmtId="1" fontId="0" fillId="10" borderId="9" xfId="0" applyNumberFormat="1" applyFill="1" applyBorder="1"/>
    <xf numFmtId="3" fontId="0" fillId="0" borderId="9" xfId="0" applyNumberFormat="1" applyBorder="1"/>
    <xf numFmtId="164" fontId="0" fillId="10" borderId="9" xfId="0" applyNumberFormat="1" applyFill="1" applyBorder="1"/>
    <xf numFmtId="168" fontId="0" fillId="0" borderId="9" xfId="0" applyNumberFormat="1" applyBorder="1"/>
    <xf numFmtId="169" fontId="0" fillId="0" borderId="9" xfId="0" applyNumberFormat="1" applyBorder="1"/>
    <xf numFmtId="10" fontId="0" fillId="0" borderId="9" xfId="0" applyNumberFormat="1" applyBorder="1"/>
    <xf numFmtId="164" fontId="0" fillId="0" borderId="9" xfId="0" applyNumberFormat="1" applyBorder="1"/>
    <xf numFmtId="10" fontId="0" fillId="10" borderId="9" xfId="3" applyNumberFormat="1" applyFont="1" applyFill="1" applyBorder="1" applyAlignment="1"/>
    <xf numFmtId="170" fontId="0" fillId="0" borderId="9" xfId="0" applyNumberFormat="1" applyBorder="1"/>
    <xf numFmtId="3" fontId="0" fillId="10" borderId="9" xfId="0" applyNumberFormat="1" applyFill="1" applyBorder="1"/>
    <xf numFmtId="171" fontId="0" fillId="0" borderId="9" xfId="0" applyNumberFormat="1" applyBorder="1"/>
    <xf numFmtId="172" fontId="0" fillId="0" borderId="9" xfId="0" applyNumberFormat="1" applyBorder="1"/>
    <xf numFmtId="0" fontId="0" fillId="0" borderId="9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165" fontId="0" fillId="0" borderId="9" xfId="0" applyNumberFormat="1" applyBorder="1" applyAlignment="1">
      <alignment wrapText="1"/>
    </xf>
    <xf numFmtId="164" fontId="0" fillId="10" borderId="9" xfId="0" applyNumberFormat="1" applyFill="1" applyBorder="1" applyAlignment="1">
      <alignment wrapText="1"/>
    </xf>
    <xf numFmtId="10" fontId="0" fillId="10" borderId="9" xfId="3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</cellXfs>
  <cellStyles count="4">
    <cellStyle name="Normal" xfId="0" builtinId="0"/>
    <cellStyle name="Normal 2" xfId="1" xr:uid="{D3F6FB52-7BE6-4ED3-BF56-355EAC003373}"/>
    <cellStyle name="Normal 2 18 2" xfId="2" xr:uid="{014459D4-8488-4C44-A5F7-9C250101CDEB}"/>
    <cellStyle name="Percent 2" xfId="3" xr:uid="{642C9998-2A6A-478A-9B6D-A4F2C3472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79B8-1AB9-435F-969C-B882628ECAB9}">
  <dimension ref="A1:BQ15"/>
  <sheetViews>
    <sheetView tabSelected="1" zoomScale="99" zoomScaleNormal="99" workbookViewId="0">
      <selection activeCell="BO3" sqref="BO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10" customWidth="1"/>
    <col min="19" max="20" width="9.36328125" style="2" customWidth="1"/>
    <col min="21" max="21" width="8.1796875" style="88" customWidth="1"/>
    <col min="22" max="22" width="8.7265625" style="88" customWidth="1"/>
    <col min="23" max="23" width="8.6328125" style="88" customWidth="1"/>
    <col min="24" max="24" width="8.1796875" style="88" customWidth="1"/>
    <col min="25" max="25" width="8.7265625" style="88" customWidth="1"/>
    <col min="26" max="26" width="7.1796875" style="88" customWidth="1"/>
    <col min="27" max="27" width="9" style="12" customWidth="1"/>
    <col min="28" max="28" width="6.26953125" style="89" customWidth="1"/>
    <col min="29" max="29" width="10" style="90" customWidth="1"/>
    <col min="30" max="30" width="10" style="12" customWidth="1"/>
    <col min="31" max="31" width="9.81640625" style="89" customWidth="1"/>
    <col min="32" max="32" width="11.54296875" style="2" customWidth="1"/>
    <col min="33" max="33" width="8.90625" style="10" customWidth="1"/>
    <col min="34" max="34" width="7.81640625" style="2" customWidth="1"/>
    <col min="35" max="35" width="8.453125" style="9" customWidth="1"/>
    <col min="36" max="36" width="9" style="10" customWidth="1"/>
    <col min="37" max="37" width="8.36328125" style="10" customWidth="1"/>
    <col min="38" max="38" width="8.08984375" style="9" customWidth="1"/>
    <col min="39" max="39" width="9.26953125" style="10" customWidth="1"/>
    <col min="40" max="40" width="8.08984375" style="9" customWidth="1"/>
    <col min="41" max="41" width="9.26953125" style="10" customWidth="1"/>
    <col min="42" max="42" width="8.08984375" style="9" customWidth="1"/>
    <col min="43" max="44" width="9.26953125" style="10" customWidth="1"/>
    <col min="45" max="45" width="11.6328125" style="9" customWidth="1"/>
    <col min="46" max="46" width="10.90625" style="10" customWidth="1"/>
    <col min="47" max="47" width="9.26953125" style="10" customWidth="1"/>
    <col min="48" max="48" width="11.6328125" style="9" customWidth="1"/>
    <col min="49" max="49" width="10.90625" style="10" customWidth="1"/>
    <col min="50" max="50" width="9.26953125" style="10" customWidth="1"/>
    <col min="51" max="51" width="11.6328125" style="9" customWidth="1"/>
    <col min="52" max="52" width="10.90625" style="10" customWidth="1"/>
    <col min="53" max="53" width="7.81640625" style="10" customWidth="1"/>
    <col min="54" max="54" width="9.6328125" style="10" customWidth="1"/>
    <col min="55" max="55" width="7.7265625" style="10" customWidth="1"/>
    <col min="56" max="56" width="9.6328125" style="10" customWidth="1"/>
    <col min="57" max="57" width="12.1796875" style="10" customWidth="1"/>
    <col min="58" max="59" width="9.1796875" style="2" customWidth="1"/>
    <col min="60" max="61" width="9.1796875" style="2"/>
    <col min="62" max="62" width="9.1796875" style="12"/>
    <col min="63" max="63" width="9.1796875" style="2"/>
    <col min="64" max="64" width="11.90625" style="10" customWidth="1"/>
    <col min="65" max="65" width="11.453125" style="10" customWidth="1"/>
    <col min="66" max="16384" width="9.1796875" style="2"/>
  </cols>
  <sheetData>
    <row r="1" spans="1:69" x14ac:dyDescent="0.35">
      <c r="D1" s="3"/>
      <c r="E1" s="3"/>
      <c r="F1" s="4"/>
      <c r="G1" s="5"/>
      <c r="I1" s="6" t="s">
        <v>0</v>
      </c>
      <c r="Q1" s="7"/>
      <c r="R1" s="7"/>
      <c r="S1" s="8" t="s">
        <v>1</v>
      </c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R1" s="11" t="s">
        <v>2</v>
      </c>
      <c r="AU1" s="11" t="s">
        <v>2</v>
      </c>
      <c r="AX1" s="11" t="s">
        <v>2</v>
      </c>
      <c r="BD1" s="7"/>
      <c r="BE1" s="7"/>
    </row>
    <row r="2" spans="1:69" ht="43.5" x14ac:dyDescent="0.35">
      <c r="F2" s="13" t="s">
        <v>3</v>
      </c>
      <c r="H2" s="13" t="s">
        <v>3</v>
      </c>
      <c r="I2" s="13" t="s">
        <v>3</v>
      </c>
      <c r="J2" s="13" t="s">
        <v>3</v>
      </c>
      <c r="K2" s="13" t="s">
        <v>3</v>
      </c>
      <c r="L2" s="13" t="s">
        <v>3</v>
      </c>
      <c r="P2" s="13" t="s">
        <v>3</v>
      </c>
      <c r="Q2" s="14" t="s">
        <v>4</v>
      </c>
      <c r="R2" s="15"/>
      <c r="S2" s="16"/>
      <c r="T2" s="16"/>
      <c r="U2" s="17" t="s">
        <v>5</v>
      </c>
      <c r="V2" s="18"/>
      <c r="W2" s="19"/>
      <c r="X2" s="20" t="s">
        <v>6</v>
      </c>
      <c r="Y2" s="21"/>
      <c r="Z2" s="21"/>
      <c r="AA2" s="22"/>
      <c r="AB2" s="16"/>
      <c r="AC2" s="23"/>
      <c r="AD2" s="16"/>
      <c r="AE2" s="16"/>
      <c r="AF2" s="16"/>
      <c r="AG2" s="24"/>
      <c r="AH2" s="25" t="s">
        <v>7</v>
      </c>
      <c r="AI2" s="25"/>
      <c r="AJ2" s="25"/>
      <c r="AL2" s="26" t="s">
        <v>8</v>
      </c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7"/>
      <c r="BB2" s="28" t="s">
        <v>9</v>
      </c>
      <c r="BC2" s="29"/>
      <c r="BD2" s="29"/>
      <c r="BE2" s="29"/>
      <c r="BF2" s="29"/>
      <c r="BG2" s="29"/>
      <c r="BH2" s="30"/>
      <c r="BI2" s="31" t="s">
        <v>10</v>
      </c>
      <c r="BJ2" s="32" t="s">
        <v>11</v>
      </c>
      <c r="BK2" s="31" t="s">
        <v>12</v>
      </c>
      <c r="BL2" s="33"/>
      <c r="BM2" s="33"/>
      <c r="BN2" s="1"/>
    </row>
    <row r="3" spans="1:69" ht="68" customHeight="1" x14ac:dyDescent="0.35">
      <c r="A3" s="34" t="s">
        <v>13</v>
      </c>
      <c r="B3" s="34" t="s">
        <v>14</v>
      </c>
      <c r="C3" s="35" t="s">
        <v>15</v>
      </c>
      <c r="D3" s="36" t="s">
        <v>16</v>
      </c>
      <c r="E3" s="36" t="s">
        <v>17</v>
      </c>
      <c r="F3" s="37" t="s">
        <v>18</v>
      </c>
      <c r="G3" s="35" t="s">
        <v>19</v>
      </c>
      <c r="H3" s="38" t="s">
        <v>20</v>
      </c>
      <c r="I3" s="39" t="s">
        <v>21</v>
      </c>
      <c r="J3" s="38" t="s">
        <v>22</v>
      </c>
      <c r="K3" s="38" t="s">
        <v>23</v>
      </c>
      <c r="L3" s="38" t="s">
        <v>24</v>
      </c>
      <c r="M3" s="35" t="s">
        <v>25</v>
      </c>
      <c r="N3" s="35" t="s">
        <v>26</v>
      </c>
      <c r="O3" s="35" t="s">
        <v>27</v>
      </c>
      <c r="P3" s="39" t="s">
        <v>28</v>
      </c>
      <c r="Q3" s="40" t="s">
        <v>29</v>
      </c>
      <c r="R3" s="41" t="s">
        <v>30</v>
      </c>
      <c r="S3" s="42" t="s">
        <v>31</v>
      </c>
      <c r="T3" s="34" t="s">
        <v>32</v>
      </c>
      <c r="U3" s="43" t="s">
        <v>33</v>
      </c>
      <c r="V3" s="43" t="s">
        <v>34</v>
      </c>
      <c r="W3" s="43" t="s">
        <v>35</v>
      </c>
      <c r="X3" s="43" t="s">
        <v>36</v>
      </c>
      <c r="Y3" s="43" t="s">
        <v>37</v>
      </c>
      <c r="Z3" s="43" t="s">
        <v>38</v>
      </c>
      <c r="AA3" s="44" t="s">
        <v>39</v>
      </c>
      <c r="AB3" s="45" t="s">
        <v>40</v>
      </c>
      <c r="AC3" s="46" t="s">
        <v>41</v>
      </c>
      <c r="AD3" s="47" t="s">
        <v>42</v>
      </c>
      <c r="AE3" s="48" t="s">
        <v>43</v>
      </c>
      <c r="AF3" s="34" t="s">
        <v>44</v>
      </c>
      <c r="AG3" s="49" t="s">
        <v>45</v>
      </c>
      <c r="AH3" s="34" t="s">
        <v>46</v>
      </c>
      <c r="AI3" s="50" t="s">
        <v>47</v>
      </c>
      <c r="AJ3" s="51" t="s">
        <v>48</v>
      </c>
      <c r="AK3" s="49" t="s">
        <v>49</v>
      </c>
      <c r="AL3" s="50" t="s">
        <v>50</v>
      </c>
      <c r="AM3" s="49" t="s">
        <v>51</v>
      </c>
      <c r="AN3" s="50" t="s">
        <v>52</v>
      </c>
      <c r="AO3" s="49" t="s">
        <v>53</v>
      </c>
      <c r="AP3" s="50" t="s">
        <v>54</v>
      </c>
      <c r="AQ3" s="49" t="s">
        <v>55</v>
      </c>
      <c r="AR3" s="52" t="s">
        <v>56</v>
      </c>
      <c r="AS3" s="50" t="s">
        <v>57</v>
      </c>
      <c r="AT3" s="49" t="s">
        <v>58</v>
      </c>
      <c r="AU3" s="52" t="s">
        <v>59</v>
      </c>
      <c r="AV3" s="50" t="s">
        <v>60</v>
      </c>
      <c r="AW3" s="49" t="s">
        <v>61</v>
      </c>
      <c r="AX3" s="52" t="s">
        <v>62</v>
      </c>
      <c r="AY3" s="50" t="s">
        <v>63</v>
      </c>
      <c r="AZ3" s="49" t="s">
        <v>64</v>
      </c>
      <c r="BA3" s="49" t="s">
        <v>65</v>
      </c>
      <c r="BB3" s="53" t="s">
        <v>66</v>
      </c>
      <c r="BC3" s="54" t="s">
        <v>67</v>
      </c>
      <c r="BD3" s="55" t="s">
        <v>68</v>
      </c>
      <c r="BE3" s="54" t="s">
        <v>69</v>
      </c>
      <c r="BF3" s="56" t="s">
        <v>70</v>
      </c>
      <c r="BG3" s="54" t="s">
        <v>71</v>
      </c>
      <c r="BH3" s="54" t="s">
        <v>72</v>
      </c>
      <c r="BI3" s="34" t="s">
        <v>73</v>
      </c>
      <c r="BJ3" s="44" t="s">
        <v>74</v>
      </c>
      <c r="BK3" s="49" t="s">
        <v>75</v>
      </c>
      <c r="BL3" s="49" t="s">
        <v>76</v>
      </c>
      <c r="BM3" s="49" t="s">
        <v>77</v>
      </c>
      <c r="BN3" s="57" t="s">
        <v>78</v>
      </c>
      <c r="BO3" s="58" t="s">
        <v>79</v>
      </c>
      <c r="BP3" s="58" t="s">
        <v>80</v>
      </c>
      <c r="BQ3" s="58" t="s">
        <v>81</v>
      </c>
    </row>
    <row r="4" spans="1:69" customFormat="1" ht="14.5" customHeight="1" x14ac:dyDescent="0.35">
      <c r="A4" s="59">
        <v>1</v>
      </c>
      <c r="B4" s="60"/>
      <c r="C4" s="60"/>
      <c r="D4" s="60" t="s">
        <v>82</v>
      </c>
      <c r="E4" s="60"/>
      <c r="F4" s="60" t="s">
        <v>83</v>
      </c>
      <c r="G4" s="61" t="s">
        <v>84</v>
      </c>
      <c r="H4" s="60" t="s">
        <v>85</v>
      </c>
      <c r="I4" s="60" t="s">
        <v>85</v>
      </c>
      <c r="J4" s="62" t="s">
        <v>86</v>
      </c>
      <c r="K4" s="60" t="s">
        <v>87</v>
      </c>
      <c r="L4" s="61" t="s">
        <v>88</v>
      </c>
      <c r="M4" s="60"/>
      <c r="N4" s="61"/>
      <c r="O4" s="63"/>
      <c r="P4" s="60" t="s">
        <v>89</v>
      </c>
      <c r="Q4" s="64"/>
      <c r="R4" s="65">
        <v>2.99</v>
      </c>
      <c r="S4" s="60" t="s">
        <v>90</v>
      </c>
      <c r="T4" s="66" t="s">
        <v>91</v>
      </c>
      <c r="U4" s="67"/>
      <c r="V4" s="67"/>
      <c r="W4" s="67"/>
      <c r="X4" s="67">
        <v>34</v>
      </c>
      <c r="Y4" s="67">
        <v>24</v>
      </c>
      <c r="Z4" s="67">
        <v>10</v>
      </c>
      <c r="AA4" s="68">
        <v>2</v>
      </c>
      <c r="AB4" s="69">
        <v>3</v>
      </c>
      <c r="AC4" s="70">
        <f>IF(X4="","",X4*Y4*Z4/1000000)</f>
        <v>8.1600000000000006E-3</v>
      </c>
      <c r="AD4" s="68">
        <v>56</v>
      </c>
      <c r="AE4" s="71">
        <f>IF(AB4="","",AD4/AC4*AB4)</f>
        <v>20588.235294117643</v>
      </c>
      <c r="AF4" s="72">
        <v>3750</v>
      </c>
      <c r="AG4" s="73">
        <f>IF(ISERROR(AF4/AE4),"",AF4/AE4)</f>
        <v>0.18214285714285719</v>
      </c>
      <c r="AH4" s="74" t="s">
        <v>92</v>
      </c>
      <c r="AI4" s="75">
        <v>0.13800000000000001</v>
      </c>
      <c r="AJ4" s="73">
        <f>IF(ISERROR(BD4*AI4),"",BD4*AI4)</f>
        <v>0.64860000000000007</v>
      </c>
      <c r="AK4" s="73">
        <f>IF(ISERROR(R4+AG4+AJ4),"",R4+AG4+AJ4)</f>
        <v>3.8207428571428577</v>
      </c>
      <c r="AL4" s="76">
        <v>0.01</v>
      </c>
      <c r="AM4" s="73">
        <f t="shared" ref="AM4:AM15" si="0">IF(ISERROR(BD4*AL4),"",BD4*AL4)</f>
        <v>4.7E-2</v>
      </c>
      <c r="AN4" s="76">
        <v>0</v>
      </c>
      <c r="AO4" s="73">
        <f>IF(ISERROR(BD4*AN4),"",BD4*AN4)</f>
        <v>0</v>
      </c>
      <c r="AP4" s="76">
        <v>0.05</v>
      </c>
      <c r="AQ4" s="73">
        <f>IF(ISERROR(BD4*AP4),"",BD4*AP4)</f>
        <v>0.23500000000000001</v>
      </c>
      <c r="AR4" s="77" t="s">
        <v>93</v>
      </c>
      <c r="AS4" s="76">
        <v>0.03</v>
      </c>
      <c r="AT4" s="73">
        <f>IF(ISERROR(BD4*AS4),"",BD4*AS4)</f>
        <v>0.14099999999999999</v>
      </c>
      <c r="AU4" s="77" t="s">
        <v>94</v>
      </c>
      <c r="AV4" s="76">
        <v>0.02</v>
      </c>
      <c r="AW4" s="73">
        <f>IF(ISERROR(BD4*AV4),"",BD4*AV4)</f>
        <v>9.4E-2</v>
      </c>
      <c r="AX4" s="77" t="s">
        <v>95</v>
      </c>
      <c r="AY4" s="76">
        <v>0.1</v>
      </c>
      <c r="AZ4" s="73">
        <f>IF(ISERROR(BD4*AY4),"",BD4*AY4)</f>
        <v>0.47000000000000003</v>
      </c>
      <c r="BA4" s="73">
        <f>IF(ISERROR(AM4++AO4+AQ4+AT4+AW4+AZ4),"",AM4++AO4+AQ4+AT4+AW4+AZ4)</f>
        <v>0.9870000000000001</v>
      </c>
      <c r="BB4" s="73">
        <f>IF(ISERROR(R4+BA4),"",R4+BA4)</f>
        <v>3.9770000000000003</v>
      </c>
      <c r="BC4" s="78">
        <f t="shared" ref="BC4:BC15" si="1">IF(ISERROR((BD4-BB4)/BD4),"",(BD4-BB4)/BD4)</f>
        <v>0.15382978723404253</v>
      </c>
      <c r="BD4" s="77">
        <v>4.7</v>
      </c>
      <c r="BE4" s="73">
        <f>IF(ISERROR(AG4+AJ4+BD4),"",AG4+AJ4+BD4)</f>
        <v>5.5307428571428572</v>
      </c>
      <c r="BF4" s="77">
        <v>14.99</v>
      </c>
      <c r="BG4" s="78">
        <f>IF(ISERROR((BF4-BD4)/BF4),"",(BF4-BD4)/BF4)</f>
        <v>0.68645763842561702</v>
      </c>
      <c r="BH4" s="78">
        <f>IF(ISERROR((BF4-BE4)/BF4),"",(BF4-BE4)/BF4)</f>
        <v>0.63103783474697428</v>
      </c>
      <c r="BI4" s="79"/>
      <c r="BJ4" s="68"/>
      <c r="BK4" s="80">
        <f>IF(ISERROR(BI4*BJ4),"",BI4*BJ4)</f>
        <v>0</v>
      </c>
      <c r="BL4" s="73">
        <f>IF(ISERROR(BB4*BK4),"",BB4*BK4)</f>
        <v>0</v>
      </c>
      <c r="BM4" s="73">
        <f>IF(ISERROR(BD4*BK4),"",BD4*BK4)</f>
        <v>0</v>
      </c>
      <c r="BN4" s="60" t="s">
        <v>96</v>
      </c>
    </row>
    <row r="5" spans="1:69" customFormat="1" x14ac:dyDescent="0.35">
      <c r="A5" s="59">
        <v>2</v>
      </c>
      <c r="B5" s="60"/>
      <c r="C5" s="60"/>
      <c r="D5" s="60" t="s">
        <v>82</v>
      </c>
      <c r="E5" s="60"/>
      <c r="F5" s="60" t="s">
        <v>83</v>
      </c>
      <c r="G5" s="61" t="s">
        <v>84</v>
      </c>
      <c r="H5" s="60" t="s">
        <v>85</v>
      </c>
      <c r="I5" s="60" t="s">
        <v>85</v>
      </c>
      <c r="J5" s="61" t="s">
        <v>86</v>
      </c>
      <c r="K5" s="60" t="s">
        <v>87</v>
      </c>
      <c r="L5" s="61" t="s">
        <v>97</v>
      </c>
      <c r="M5" s="60"/>
      <c r="N5" s="60"/>
      <c r="O5" s="63"/>
      <c r="P5" s="60" t="s">
        <v>89</v>
      </c>
      <c r="Q5" s="64"/>
      <c r="R5" s="65">
        <v>2.99</v>
      </c>
      <c r="S5" s="60" t="s">
        <v>90</v>
      </c>
      <c r="T5" s="60" t="s">
        <v>91</v>
      </c>
      <c r="U5" s="67"/>
      <c r="V5" s="67"/>
      <c r="W5" s="67"/>
      <c r="X5" s="67">
        <v>34</v>
      </c>
      <c r="Y5" s="67">
        <v>24</v>
      </c>
      <c r="Z5" s="67">
        <v>10</v>
      </c>
      <c r="AA5" s="68">
        <v>2</v>
      </c>
      <c r="AB5" s="69">
        <v>3</v>
      </c>
      <c r="AC5" s="70">
        <f t="shared" ref="AC5:AC15" si="2">IF(X5="","",X5*Y5*Z5/1000000)</f>
        <v>8.1600000000000006E-3</v>
      </c>
      <c r="AD5" s="68">
        <v>56</v>
      </c>
      <c r="AE5" s="71">
        <f t="shared" ref="AE5:AE15" si="3">IF(AB5="","",AD5/AC5*AB5)</f>
        <v>20588.235294117643</v>
      </c>
      <c r="AF5" s="72">
        <v>3750</v>
      </c>
      <c r="AG5" s="73">
        <f t="shared" ref="AG5:AG15" si="4">IF(ISERROR(AF5/AE5),"",AF5/AE5)</f>
        <v>0.18214285714285719</v>
      </c>
      <c r="AH5" s="74" t="s">
        <v>92</v>
      </c>
      <c r="AI5" s="75">
        <v>0.13800000000000001</v>
      </c>
      <c r="AJ5" s="73">
        <f>IF(ISERROR(BD5*AI5),"",BD5*AI5)</f>
        <v>0.64860000000000007</v>
      </c>
      <c r="AK5" s="73">
        <f t="shared" ref="AK5:AK15" si="5">IF(ISERROR(R5+AG5+AJ5),"",R5+AG5+AJ5)</f>
        <v>3.8207428571428577</v>
      </c>
      <c r="AL5" s="76">
        <v>0.01</v>
      </c>
      <c r="AM5" s="73">
        <f t="shared" si="0"/>
        <v>4.7E-2</v>
      </c>
      <c r="AN5" s="76">
        <v>0</v>
      </c>
      <c r="AO5" s="73">
        <f t="shared" ref="AO5:AO15" si="6">IF(ISERROR(BD5*AN5),"",BD5*AN5)</f>
        <v>0</v>
      </c>
      <c r="AP5" s="76">
        <v>0.05</v>
      </c>
      <c r="AQ5" s="73">
        <f t="shared" ref="AQ5:AQ15" si="7">IF(ISERROR(BD5*AP5),"",BD5*AP5)</f>
        <v>0.23500000000000001</v>
      </c>
      <c r="AR5" s="77" t="s">
        <v>93</v>
      </c>
      <c r="AS5" s="76">
        <v>0.03</v>
      </c>
      <c r="AT5" s="73">
        <f t="shared" ref="AT5:AT15" si="8">IF(ISERROR(BD5*AS5),"",BD5*AS5)</f>
        <v>0.14099999999999999</v>
      </c>
      <c r="AU5" s="77" t="s">
        <v>94</v>
      </c>
      <c r="AV5" s="76">
        <v>0.02</v>
      </c>
      <c r="AW5" s="73">
        <f t="shared" ref="AW5:AW15" si="9">IF(ISERROR(BD5*AV5),"",BD5*AV5)</f>
        <v>9.4E-2</v>
      </c>
      <c r="AX5" s="77" t="s">
        <v>95</v>
      </c>
      <c r="AY5" s="76">
        <v>0.1</v>
      </c>
      <c r="AZ5" s="73">
        <f t="shared" ref="AZ5:AZ15" si="10">IF(ISERROR(BD5*AY5),"",BD5*AY5)</f>
        <v>0.47000000000000003</v>
      </c>
      <c r="BA5" s="73">
        <f t="shared" ref="BA5:BA15" si="11">IF(ISERROR(AM5++AO5+AQ5+AT5+AW5+AZ5),"",AM5++AO5+AQ5+AT5+AW5+AZ5)</f>
        <v>0.9870000000000001</v>
      </c>
      <c r="BB5" s="73">
        <f t="shared" ref="BB5:BB15" si="12">IF(ISERROR(R5+BA5),"",R5+BA5)</f>
        <v>3.9770000000000003</v>
      </c>
      <c r="BC5" s="78">
        <f t="shared" si="1"/>
        <v>0.15382978723404253</v>
      </c>
      <c r="BD5" s="77">
        <v>4.7</v>
      </c>
      <c r="BE5" s="73">
        <f>IF(ISERROR(AG5+AJ5+BD5),"",AG5+AJ5+BD5)</f>
        <v>5.5307428571428572</v>
      </c>
      <c r="BF5" s="77">
        <v>14.99</v>
      </c>
      <c r="BG5" s="78">
        <f t="shared" ref="BG5:BG15" si="13">IF(ISERROR((BF5-BD5)/BF5),"",(BF5-BD5)/BF5)</f>
        <v>0.68645763842561702</v>
      </c>
      <c r="BH5" s="78">
        <f t="shared" ref="BH5:BH15" si="14">IF(ISERROR((BF5-BE5)/BF5),"",(BF5-BE5)/BF5)</f>
        <v>0.63103783474697428</v>
      </c>
      <c r="BI5" s="79"/>
      <c r="BJ5" s="68"/>
      <c r="BK5" s="80">
        <f t="shared" ref="BK5:BK15" si="15">IF(ISERROR(BI5*BJ5),"",BI5*BJ5)</f>
        <v>0</v>
      </c>
      <c r="BL5" s="73">
        <f t="shared" ref="BL5:BL15" si="16">IF(ISERROR(BB5*BK5),"",BB5*BK5)</f>
        <v>0</v>
      </c>
      <c r="BM5" s="73">
        <f t="shared" ref="BM5:BM15" si="17">IF(ISERROR(BD5*BK5),"",BD5*BK5)</f>
        <v>0</v>
      </c>
      <c r="BN5" s="60" t="s">
        <v>96</v>
      </c>
    </row>
    <row r="6" spans="1:69" customFormat="1" x14ac:dyDescent="0.35">
      <c r="A6" s="59">
        <v>3</v>
      </c>
      <c r="B6" s="60"/>
      <c r="C6" s="60"/>
      <c r="D6" s="60" t="s">
        <v>82</v>
      </c>
      <c r="E6" s="60"/>
      <c r="F6" s="60" t="s">
        <v>83</v>
      </c>
      <c r="G6" s="61" t="s">
        <v>84</v>
      </c>
      <c r="H6" s="60" t="s">
        <v>85</v>
      </c>
      <c r="I6" s="60" t="s">
        <v>85</v>
      </c>
      <c r="J6" s="61" t="s">
        <v>86</v>
      </c>
      <c r="K6" s="60" t="s">
        <v>87</v>
      </c>
      <c r="L6" s="61" t="s">
        <v>98</v>
      </c>
      <c r="M6" s="60"/>
      <c r="N6" s="60"/>
      <c r="O6" s="63"/>
      <c r="P6" s="60" t="s">
        <v>89</v>
      </c>
      <c r="Q6" s="64"/>
      <c r="R6" s="65">
        <v>2.99</v>
      </c>
      <c r="S6" s="60" t="s">
        <v>90</v>
      </c>
      <c r="T6" s="60" t="s">
        <v>91</v>
      </c>
      <c r="U6" s="67"/>
      <c r="V6" s="67"/>
      <c r="W6" s="67"/>
      <c r="X6" s="67">
        <v>34</v>
      </c>
      <c r="Y6" s="67">
        <v>24</v>
      </c>
      <c r="Z6" s="67">
        <v>10</v>
      </c>
      <c r="AA6" s="68">
        <v>2</v>
      </c>
      <c r="AB6" s="69">
        <v>3</v>
      </c>
      <c r="AC6" s="70">
        <f t="shared" si="2"/>
        <v>8.1600000000000006E-3</v>
      </c>
      <c r="AD6" s="68">
        <v>56</v>
      </c>
      <c r="AE6" s="71">
        <f t="shared" si="3"/>
        <v>20588.235294117643</v>
      </c>
      <c r="AF6" s="72">
        <v>3750</v>
      </c>
      <c r="AG6" s="73">
        <f t="shared" si="4"/>
        <v>0.18214285714285719</v>
      </c>
      <c r="AH6" s="74" t="s">
        <v>92</v>
      </c>
      <c r="AI6" s="75">
        <v>0.13800000000000001</v>
      </c>
      <c r="AJ6" s="73">
        <f>IF(ISERROR(BD6*AI6),"",BD6*AI6)</f>
        <v>0.64860000000000007</v>
      </c>
      <c r="AK6" s="73">
        <f t="shared" si="5"/>
        <v>3.8207428571428577</v>
      </c>
      <c r="AL6" s="76">
        <v>0.01</v>
      </c>
      <c r="AM6" s="73">
        <f t="shared" si="0"/>
        <v>4.7E-2</v>
      </c>
      <c r="AN6" s="76">
        <v>0</v>
      </c>
      <c r="AO6" s="73">
        <f t="shared" si="6"/>
        <v>0</v>
      </c>
      <c r="AP6" s="76">
        <v>0.05</v>
      </c>
      <c r="AQ6" s="73">
        <f t="shared" si="7"/>
        <v>0.23500000000000001</v>
      </c>
      <c r="AR6" s="77" t="s">
        <v>93</v>
      </c>
      <c r="AS6" s="76">
        <v>0.03</v>
      </c>
      <c r="AT6" s="73">
        <f t="shared" si="8"/>
        <v>0.14099999999999999</v>
      </c>
      <c r="AU6" s="77" t="s">
        <v>94</v>
      </c>
      <c r="AV6" s="76">
        <v>0.02</v>
      </c>
      <c r="AW6" s="73">
        <f t="shared" si="9"/>
        <v>9.4E-2</v>
      </c>
      <c r="AX6" s="77" t="s">
        <v>95</v>
      </c>
      <c r="AY6" s="76">
        <v>0.1</v>
      </c>
      <c r="AZ6" s="73">
        <f t="shared" si="10"/>
        <v>0.47000000000000003</v>
      </c>
      <c r="BA6" s="73">
        <f t="shared" si="11"/>
        <v>0.9870000000000001</v>
      </c>
      <c r="BB6" s="73">
        <f t="shared" si="12"/>
        <v>3.9770000000000003</v>
      </c>
      <c r="BC6" s="78">
        <f t="shared" si="1"/>
        <v>0.15382978723404253</v>
      </c>
      <c r="BD6" s="77">
        <v>4.7</v>
      </c>
      <c r="BE6" s="73">
        <f>IF(ISERROR(AG6+AJ6+BD6),"",AG6+AJ6+BD6)</f>
        <v>5.5307428571428572</v>
      </c>
      <c r="BF6" s="77">
        <v>14.99</v>
      </c>
      <c r="BG6" s="78">
        <f t="shared" si="13"/>
        <v>0.68645763842561702</v>
      </c>
      <c r="BH6" s="78">
        <f t="shared" si="14"/>
        <v>0.63103783474697428</v>
      </c>
      <c r="BI6" s="79"/>
      <c r="BJ6" s="68"/>
      <c r="BK6" s="80">
        <f t="shared" si="15"/>
        <v>0</v>
      </c>
      <c r="BL6" s="73">
        <f t="shared" si="16"/>
        <v>0</v>
      </c>
      <c r="BM6" s="73">
        <f t="shared" si="17"/>
        <v>0</v>
      </c>
      <c r="BN6" s="60" t="s">
        <v>96</v>
      </c>
    </row>
    <row r="7" spans="1:69" customFormat="1" x14ac:dyDescent="0.35">
      <c r="A7" s="59">
        <v>4</v>
      </c>
      <c r="B7" s="60"/>
      <c r="C7" s="60"/>
      <c r="D7" s="60" t="s">
        <v>82</v>
      </c>
      <c r="E7" s="60"/>
      <c r="F7" s="60" t="s">
        <v>83</v>
      </c>
      <c r="G7" s="61" t="s">
        <v>84</v>
      </c>
      <c r="H7" s="60" t="s">
        <v>85</v>
      </c>
      <c r="I7" s="60" t="s">
        <v>85</v>
      </c>
      <c r="J7" s="61" t="s">
        <v>86</v>
      </c>
      <c r="K7" s="60" t="s">
        <v>87</v>
      </c>
      <c r="L7" s="61" t="s">
        <v>99</v>
      </c>
      <c r="M7" s="60"/>
      <c r="N7" s="60"/>
      <c r="O7" s="63"/>
      <c r="P7" s="60" t="s">
        <v>89</v>
      </c>
      <c r="Q7" s="64"/>
      <c r="R7" s="65">
        <v>2.99</v>
      </c>
      <c r="S7" s="60" t="s">
        <v>90</v>
      </c>
      <c r="T7" s="60" t="s">
        <v>91</v>
      </c>
      <c r="U7" s="67"/>
      <c r="V7" s="67"/>
      <c r="W7" s="67"/>
      <c r="X7" s="67">
        <v>34</v>
      </c>
      <c r="Y7" s="67">
        <v>24</v>
      </c>
      <c r="Z7" s="67">
        <v>10</v>
      </c>
      <c r="AA7" s="68">
        <v>2</v>
      </c>
      <c r="AB7" s="69">
        <v>3</v>
      </c>
      <c r="AC7" s="70">
        <f t="shared" si="2"/>
        <v>8.1600000000000006E-3</v>
      </c>
      <c r="AD7" s="68">
        <v>56</v>
      </c>
      <c r="AE7" s="71">
        <f t="shared" si="3"/>
        <v>20588.235294117643</v>
      </c>
      <c r="AF7" s="72">
        <v>3750</v>
      </c>
      <c r="AG7" s="73">
        <f t="shared" si="4"/>
        <v>0.18214285714285719</v>
      </c>
      <c r="AH7" s="74" t="s">
        <v>92</v>
      </c>
      <c r="AI7" s="75">
        <v>0.13800000000000001</v>
      </c>
      <c r="AJ7" s="73">
        <f>IF(ISERROR(BD7*AI7),"",BD7*AI7)</f>
        <v>0.64860000000000007</v>
      </c>
      <c r="AK7" s="73">
        <f t="shared" si="5"/>
        <v>3.8207428571428577</v>
      </c>
      <c r="AL7" s="76">
        <v>0.01</v>
      </c>
      <c r="AM7" s="73">
        <f t="shared" si="0"/>
        <v>4.7E-2</v>
      </c>
      <c r="AN7" s="76">
        <v>0</v>
      </c>
      <c r="AO7" s="73">
        <f t="shared" si="6"/>
        <v>0</v>
      </c>
      <c r="AP7" s="76">
        <v>0.05</v>
      </c>
      <c r="AQ7" s="73">
        <f t="shared" si="7"/>
        <v>0.23500000000000001</v>
      </c>
      <c r="AR7" s="77" t="s">
        <v>93</v>
      </c>
      <c r="AS7" s="76">
        <v>0.03</v>
      </c>
      <c r="AT7" s="73">
        <f t="shared" si="8"/>
        <v>0.14099999999999999</v>
      </c>
      <c r="AU7" s="77" t="s">
        <v>94</v>
      </c>
      <c r="AV7" s="76">
        <v>0.02</v>
      </c>
      <c r="AW7" s="73">
        <f t="shared" si="9"/>
        <v>9.4E-2</v>
      </c>
      <c r="AX7" s="77" t="s">
        <v>95</v>
      </c>
      <c r="AY7" s="76">
        <v>0.1</v>
      </c>
      <c r="AZ7" s="73">
        <f t="shared" si="10"/>
        <v>0.47000000000000003</v>
      </c>
      <c r="BA7" s="73">
        <f t="shared" si="11"/>
        <v>0.9870000000000001</v>
      </c>
      <c r="BB7" s="73">
        <f t="shared" si="12"/>
        <v>3.9770000000000003</v>
      </c>
      <c r="BC7" s="78">
        <f t="shared" si="1"/>
        <v>0.15382978723404253</v>
      </c>
      <c r="BD7" s="77">
        <v>4.7</v>
      </c>
      <c r="BE7" s="73">
        <f>IF(ISERROR(AG7+AJ7+BD7),"",AG7+AJ7+BD7)</f>
        <v>5.5307428571428572</v>
      </c>
      <c r="BF7" s="77">
        <v>14.99</v>
      </c>
      <c r="BG7" s="78">
        <f t="shared" si="13"/>
        <v>0.68645763842561702</v>
      </c>
      <c r="BH7" s="78">
        <f t="shared" si="14"/>
        <v>0.63103783474697428</v>
      </c>
      <c r="BI7" s="79"/>
      <c r="BJ7" s="68"/>
      <c r="BK7" s="80">
        <f t="shared" si="15"/>
        <v>0</v>
      </c>
      <c r="BL7" s="73">
        <f t="shared" si="16"/>
        <v>0</v>
      </c>
      <c r="BM7" s="73">
        <f t="shared" si="17"/>
        <v>0</v>
      </c>
      <c r="BN7" s="60" t="s">
        <v>96</v>
      </c>
    </row>
    <row r="8" spans="1:69" customFormat="1" x14ac:dyDescent="0.35">
      <c r="A8" s="59">
        <v>5</v>
      </c>
      <c r="B8" s="60"/>
      <c r="C8" s="60"/>
      <c r="D8" s="60" t="s">
        <v>82</v>
      </c>
      <c r="E8" s="60"/>
      <c r="F8" s="60" t="s">
        <v>83</v>
      </c>
      <c r="G8" s="61" t="s">
        <v>84</v>
      </c>
      <c r="H8" s="60" t="s">
        <v>85</v>
      </c>
      <c r="I8" s="60" t="s">
        <v>85</v>
      </c>
      <c r="J8" s="61" t="s">
        <v>86</v>
      </c>
      <c r="K8" s="60" t="s">
        <v>87</v>
      </c>
      <c r="L8" s="61" t="s">
        <v>100</v>
      </c>
      <c r="M8" s="60"/>
      <c r="N8" s="60"/>
      <c r="O8" s="63"/>
      <c r="P8" s="60" t="s">
        <v>89</v>
      </c>
      <c r="Q8" s="64"/>
      <c r="R8" s="65">
        <v>2.99</v>
      </c>
      <c r="S8" s="60" t="s">
        <v>90</v>
      </c>
      <c r="T8" s="60" t="s">
        <v>91</v>
      </c>
      <c r="U8" s="67"/>
      <c r="V8" s="67"/>
      <c r="W8" s="67"/>
      <c r="X8" s="67">
        <v>34</v>
      </c>
      <c r="Y8" s="67">
        <v>24</v>
      </c>
      <c r="Z8" s="67">
        <v>10</v>
      </c>
      <c r="AA8" s="68">
        <v>2</v>
      </c>
      <c r="AB8" s="69">
        <v>3</v>
      </c>
      <c r="AC8" s="70">
        <f t="shared" si="2"/>
        <v>8.1600000000000006E-3</v>
      </c>
      <c r="AD8" s="68">
        <v>56</v>
      </c>
      <c r="AE8" s="71">
        <f t="shared" si="3"/>
        <v>20588.235294117643</v>
      </c>
      <c r="AF8" s="72">
        <v>3750</v>
      </c>
      <c r="AG8" s="73">
        <f t="shared" si="4"/>
        <v>0.18214285714285719</v>
      </c>
      <c r="AH8" s="74" t="s">
        <v>92</v>
      </c>
      <c r="AI8" s="75">
        <v>0.13800000000000001</v>
      </c>
      <c r="AJ8" s="73">
        <f>IF(ISERROR(BD8*AI8),"",BD8*AI8)</f>
        <v>0.64860000000000007</v>
      </c>
      <c r="AK8" s="73">
        <f t="shared" si="5"/>
        <v>3.8207428571428577</v>
      </c>
      <c r="AL8" s="76">
        <v>0.01</v>
      </c>
      <c r="AM8" s="73">
        <f t="shared" si="0"/>
        <v>4.7E-2</v>
      </c>
      <c r="AN8" s="76">
        <v>0</v>
      </c>
      <c r="AO8" s="73">
        <f t="shared" si="6"/>
        <v>0</v>
      </c>
      <c r="AP8" s="76">
        <v>0.05</v>
      </c>
      <c r="AQ8" s="73">
        <f t="shared" si="7"/>
        <v>0.23500000000000001</v>
      </c>
      <c r="AR8" s="77" t="s">
        <v>93</v>
      </c>
      <c r="AS8" s="76">
        <v>0.03</v>
      </c>
      <c r="AT8" s="73">
        <f t="shared" si="8"/>
        <v>0.14099999999999999</v>
      </c>
      <c r="AU8" s="77" t="s">
        <v>94</v>
      </c>
      <c r="AV8" s="76">
        <v>0.02</v>
      </c>
      <c r="AW8" s="73">
        <f t="shared" si="9"/>
        <v>9.4E-2</v>
      </c>
      <c r="AX8" s="77" t="s">
        <v>95</v>
      </c>
      <c r="AY8" s="76">
        <v>0.1</v>
      </c>
      <c r="AZ8" s="73">
        <f t="shared" si="10"/>
        <v>0.47000000000000003</v>
      </c>
      <c r="BA8" s="73">
        <f t="shared" si="11"/>
        <v>0.9870000000000001</v>
      </c>
      <c r="BB8" s="73">
        <f t="shared" si="12"/>
        <v>3.9770000000000003</v>
      </c>
      <c r="BC8" s="78">
        <f t="shared" si="1"/>
        <v>0.15382978723404253</v>
      </c>
      <c r="BD8" s="77">
        <v>4.7</v>
      </c>
      <c r="BE8" s="73">
        <f>IF(ISERROR(AG8+AJ8+BD8),"",AG8+AJ8+BD8)</f>
        <v>5.5307428571428572</v>
      </c>
      <c r="BF8" s="77">
        <v>14.99</v>
      </c>
      <c r="BG8" s="78">
        <f t="shared" si="13"/>
        <v>0.68645763842561702</v>
      </c>
      <c r="BH8" s="78">
        <f t="shared" si="14"/>
        <v>0.63103783474697428</v>
      </c>
      <c r="BI8" s="79"/>
      <c r="BJ8" s="68"/>
      <c r="BK8" s="80">
        <f t="shared" si="15"/>
        <v>0</v>
      </c>
      <c r="BL8" s="73">
        <f t="shared" si="16"/>
        <v>0</v>
      </c>
      <c r="BM8" s="73">
        <f t="shared" si="17"/>
        <v>0</v>
      </c>
      <c r="BN8" s="60" t="s">
        <v>96</v>
      </c>
    </row>
    <row r="9" spans="1:69" customFormat="1" x14ac:dyDescent="0.35">
      <c r="A9" s="59">
        <v>6</v>
      </c>
      <c r="B9" s="60"/>
      <c r="C9" s="60"/>
      <c r="D9" s="60" t="s">
        <v>82</v>
      </c>
      <c r="E9" s="60"/>
      <c r="F9" s="60" t="s">
        <v>83</v>
      </c>
      <c r="G9" s="61" t="s">
        <v>84</v>
      </c>
      <c r="H9" s="60" t="s">
        <v>85</v>
      </c>
      <c r="I9" s="60" t="s">
        <v>85</v>
      </c>
      <c r="J9" s="61" t="s">
        <v>86</v>
      </c>
      <c r="K9" s="60" t="s">
        <v>87</v>
      </c>
      <c r="L9" s="61" t="s">
        <v>101</v>
      </c>
      <c r="M9" s="60"/>
      <c r="N9" s="60"/>
      <c r="O9" s="63"/>
      <c r="P9" s="60" t="s">
        <v>89</v>
      </c>
      <c r="Q9" s="64"/>
      <c r="R9" s="65">
        <v>2.99</v>
      </c>
      <c r="S9" s="60" t="s">
        <v>90</v>
      </c>
      <c r="T9" s="60" t="s">
        <v>91</v>
      </c>
      <c r="U9" s="67"/>
      <c r="V9" s="67"/>
      <c r="W9" s="67"/>
      <c r="X9" s="67">
        <v>34</v>
      </c>
      <c r="Y9" s="67">
        <v>24</v>
      </c>
      <c r="Z9" s="67">
        <v>10</v>
      </c>
      <c r="AA9" s="68">
        <v>2</v>
      </c>
      <c r="AB9" s="69">
        <v>3</v>
      </c>
      <c r="AC9" s="70">
        <f t="shared" si="2"/>
        <v>8.1600000000000006E-3</v>
      </c>
      <c r="AD9" s="68">
        <v>56</v>
      </c>
      <c r="AE9" s="71">
        <f t="shared" si="3"/>
        <v>20588.235294117643</v>
      </c>
      <c r="AF9" s="72">
        <v>3750</v>
      </c>
      <c r="AG9" s="73">
        <f t="shared" si="4"/>
        <v>0.18214285714285719</v>
      </c>
      <c r="AH9" s="74" t="s">
        <v>92</v>
      </c>
      <c r="AI9" s="75">
        <v>0.13800000000000001</v>
      </c>
      <c r="AJ9" s="73">
        <f>IF(ISERROR(BD9*AI9),"",BD9*AI9)</f>
        <v>0.64860000000000007</v>
      </c>
      <c r="AK9" s="73">
        <f t="shared" si="5"/>
        <v>3.8207428571428577</v>
      </c>
      <c r="AL9" s="76">
        <v>0.01</v>
      </c>
      <c r="AM9" s="73">
        <f t="shared" si="0"/>
        <v>4.7E-2</v>
      </c>
      <c r="AN9" s="76">
        <v>0</v>
      </c>
      <c r="AO9" s="73">
        <f t="shared" si="6"/>
        <v>0</v>
      </c>
      <c r="AP9" s="76">
        <v>0.05</v>
      </c>
      <c r="AQ9" s="73">
        <f t="shared" si="7"/>
        <v>0.23500000000000001</v>
      </c>
      <c r="AR9" s="77" t="s">
        <v>93</v>
      </c>
      <c r="AS9" s="76">
        <v>0.03</v>
      </c>
      <c r="AT9" s="73">
        <f t="shared" si="8"/>
        <v>0.14099999999999999</v>
      </c>
      <c r="AU9" s="77" t="s">
        <v>94</v>
      </c>
      <c r="AV9" s="76">
        <v>0.02</v>
      </c>
      <c r="AW9" s="73">
        <f t="shared" si="9"/>
        <v>9.4E-2</v>
      </c>
      <c r="AX9" s="77" t="s">
        <v>95</v>
      </c>
      <c r="AY9" s="76">
        <v>0.1</v>
      </c>
      <c r="AZ9" s="73">
        <f t="shared" si="10"/>
        <v>0.47000000000000003</v>
      </c>
      <c r="BA9" s="73">
        <f t="shared" si="11"/>
        <v>0.9870000000000001</v>
      </c>
      <c r="BB9" s="73">
        <f t="shared" si="12"/>
        <v>3.9770000000000003</v>
      </c>
      <c r="BC9" s="78">
        <f t="shared" si="1"/>
        <v>0.15382978723404253</v>
      </c>
      <c r="BD9" s="77">
        <v>4.7</v>
      </c>
      <c r="BE9" s="73">
        <f>IF(ISERROR(AG9+AJ9+BD9),"",AG9+AJ9+BD9)</f>
        <v>5.5307428571428572</v>
      </c>
      <c r="BF9" s="77">
        <v>14.99</v>
      </c>
      <c r="BG9" s="78">
        <f t="shared" si="13"/>
        <v>0.68645763842561702</v>
      </c>
      <c r="BH9" s="78">
        <f t="shared" si="14"/>
        <v>0.63103783474697428</v>
      </c>
      <c r="BI9" s="60"/>
      <c r="BJ9" s="68"/>
      <c r="BK9" s="80">
        <f t="shared" si="15"/>
        <v>0</v>
      </c>
      <c r="BL9" s="73">
        <f t="shared" si="16"/>
        <v>0</v>
      </c>
      <c r="BM9" s="73">
        <f t="shared" si="17"/>
        <v>0</v>
      </c>
      <c r="BN9" s="60" t="s">
        <v>96</v>
      </c>
    </row>
    <row r="10" spans="1:69" customFormat="1" x14ac:dyDescent="0.35">
      <c r="A10" s="59">
        <v>7</v>
      </c>
      <c r="B10" s="60"/>
      <c r="C10" s="60"/>
      <c r="D10" s="60" t="s">
        <v>82</v>
      </c>
      <c r="E10" s="60"/>
      <c r="F10" s="60" t="s">
        <v>83</v>
      </c>
      <c r="G10" s="61" t="s">
        <v>84</v>
      </c>
      <c r="H10" s="60" t="s">
        <v>85</v>
      </c>
      <c r="I10" s="60" t="s">
        <v>85</v>
      </c>
      <c r="J10" s="61" t="s">
        <v>86</v>
      </c>
      <c r="K10" s="81" t="s">
        <v>102</v>
      </c>
      <c r="L10" s="61" t="s">
        <v>88</v>
      </c>
      <c r="M10" s="60"/>
      <c r="N10" s="60"/>
      <c r="O10" s="63"/>
      <c r="P10" s="60" t="s">
        <v>89</v>
      </c>
      <c r="Q10" s="64"/>
      <c r="R10" s="64">
        <v>4.79</v>
      </c>
      <c r="S10" s="60" t="s">
        <v>90</v>
      </c>
      <c r="T10" s="60" t="s">
        <v>91</v>
      </c>
      <c r="U10" s="67"/>
      <c r="V10" s="67"/>
      <c r="W10" s="67"/>
      <c r="X10" s="67">
        <v>46</v>
      </c>
      <c r="Y10" s="67">
        <v>28</v>
      </c>
      <c r="Z10" s="67">
        <v>10</v>
      </c>
      <c r="AA10" s="68">
        <v>3.5</v>
      </c>
      <c r="AB10" s="69">
        <v>3</v>
      </c>
      <c r="AC10" s="70">
        <f t="shared" si="2"/>
        <v>1.2880000000000001E-2</v>
      </c>
      <c r="AD10" s="68">
        <v>56</v>
      </c>
      <c r="AE10" s="71">
        <f t="shared" si="3"/>
        <v>13043.478260869564</v>
      </c>
      <c r="AF10" s="72">
        <v>3750</v>
      </c>
      <c r="AG10" s="73">
        <f t="shared" si="4"/>
        <v>0.28750000000000003</v>
      </c>
      <c r="AH10" s="74" t="s">
        <v>92</v>
      </c>
      <c r="AI10" s="75">
        <v>0.13800000000000001</v>
      </c>
      <c r="AJ10" s="73">
        <f>IF(ISERROR(BD10*AI10),"",BD10*AI10)</f>
        <v>1.0350000000000001</v>
      </c>
      <c r="AK10" s="73">
        <f t="shared" si="5"/>
        <v>6.1124999999999998</v>
      </c>
      <c r="AL10" s="76">
        <v>0.01</v>
      </c>
      <c r="AM10" s="73">
        <f t="shared" si="0"/>
        <v>7.4999999999999997E-2</v>
      </c>
      <c r="AN10" s="76">
        <v>0</v>
      </c>
      <c r="AO10" s="73">
        <f t="shared" si="6"/>
        <v>0</v>
      </c>
      <c r="AP10" s="76">
        <v>0.05</v>
      </c>
      <c r="AQ10" s="73">
        <f t="shared" si="7"/>
        <v>0.375</v>
      </c>
      <c r="AR10" s="77" t="s">
        <v>93</v>
      </c>
      <c r="AS10" s="76">
        <v>0.03</v>
      </c>
      <c r="AT10" s="73">
        <f t="shared" si="8"/>
        <v>0.22499999999999998</v>
      </c>
      <c r="AU10" s="77" t="s">
        <v>94</v>
      </c>
      <c r="AV10" s="76">
        <v>0.02</v>
      </c>
      <c r="AW10" s="73">
        <f t="shared" si="9"/>
        <v>0.15</v>
      </c>
      <c r="AX10" s="77" t="s">
        <v>95</v>
      </c>
      <c r="AY10" s="76">
        <v>0.1</v>
      </c>
      <c r="AZ10" s="73">
        <f t="shared" si="10"/>
        <v>0.75</v>
      </c>
      <c r="BA10" s="73">
        <f t="shared" si="11"/>
        <v>1.5750000000000002</v>
      </c>
      <c r="BB10" s="73">
        <f t="shared" si="12"/>
        <v>6.3650000000000002</v>
      </c>
      <c r="BC10" s="78">
        <f t="shared" si="1"/>
        <v>0.15133333333333329</v>
      </c>
      <c r="BD10" s="82">
        <v>7.5</v>
      </c>
      <c r="BE10" s="73">
        <f>IF(ISERROR(AG10+AJ10+BD10),"",AG10+AJ10+BD10)</f>
        <v>8.8224999999999998</v>
      </c>
      <c r="BF10" s="82">
        <v>24.99</v>
      </c>
      <c r="BG10" s="78">
        <f t="shared" si="13"/>
        <v>0.69987995198079234</v>
      </c>
      <c r="BH10" s="78">
        <f t="shared" si="14"/>
        <v>0.6469587835134053</v>
      </c>
      <c r="BI10" s="60"/>
      <c r="BJ10" s="68"/>
      <c r="BK10" s="80">
        <f t="shared" si="15"/>
        <v>0</v>
      </c>
      <c r="BL10" s="73">
        <f t="shared" si="16"/>
        <v>0</v>
      </c>
      <c r="BM10" s="73">
        <f t="shared" si="17"/>
        <v>0</v>
      </c>
      <c r="BN10" s="60" t="s">
        <v>96</v>
      </c>
    </row>
    <row r="11" spans="1:69" x14ac:dyDescent="0.35">
      <c r="A11" s="83">
        <v>8</v>
      </c>
      <c r="B11" s="66"/>
      <c r="C11" s="66"/>
      <c r="D11" s="60" t="s">
        <v>82</v>
      </c>
      <c r="E11" s="60"/>
      <c r="F11" s="60" t="s">
        <v>83</v>
      </c>
      <c r="G11" s="61" t="s">
        <v>84</v>
      </c>
      <c r="H11" s="60" t="s">
        <v>85</v>
      </c>
      <c r="I11" s="60" t="s">
        <v>85</v>
      </c>
      <c r="J11" s="61" t="s">
        <v>86</v>
      </c>
      <c r="K11" s="81" t="s">
        <v>102</v>
      </c>
      <c r="L11" s="61" t="s">
        <v>97</v>
      </c>
      <c r="M11" s="66"/>
      <c r="N11" s="66"/>
      <c r="O11" s="66"/>
      <c r="P11" s="60" t="s">
        <v>89</v>
      </c>
      <c r="Q11" s="84"/>
      <c r="R11" s="64">
        <v>4.79</v>
      </c>
      <c r="S11" s="60" t="s">
        <v>90</v>
      </c>
      <c r="T11" s="60" t="s">
        <v>91</v>
      </c>
      <c r="U11" s="85"/>
      <c r="V11" s="85"/>
      <c r="W11" s="85"/>
      <c r="X11" s="67">
        <v>46</v>
      </c>
      <c r="Y11" s="67">
        <v>28</v>
      </c>
      <c r="Z11" s="67">
        <v>10</v>
      </c>
      <c r="AA11" s="68">
        <v>3.5</v>
      </c>
      <c r="AB11" s="69">
        <v>3</v>
      </c>
      <c r="AC11" s="70">
        <f t="shared" si="2"/>
        <v>1.2880000000000001E-2</v>
      </c>
      <c r="AD11" s="68">
        <v>56</v>
      </c>
      <c r="AE11" s="71">
        <f t="shared" si="3"/>
        <v>13043.478260869564</v>
      </c>
      <c r="AF11" s="72">
        <v>3750</v>
      </c>
      <c r="AG11" s="86">
        <f t="shared" si="4"/>
        <v>0.28750000000000003</v>
      </c>
      <c r="AH11" s="74" t="s">
        <v>92</v>
      </c>
      <c r="AI11" s="75">
        <v>0.13800000000000001</v>
      </c>
      <c r="AJ11" s="73">
        <f>IF(ISERROR(BD11*AI11),"",BD11*AI11)</f>
        <v>1.0350000000000001</v>
      </c>
      <c r="AK11" s="73">
        <f t="shared" si="5"/>
        <v>6.1124999999999998</v>
      </c>
      <c r="AL11" s="76">
        <v>0.01</v>
      </c>
      <c r="AM11" s="86">
        <f t="shared" si="0"/>
        <v>7.4999999999999997E-2</v>
      </c>
      <c r="AN11" s="76">
        <v>0</v>
      </c>
      <c r="AO11" s="73">
        <f t="shared" si="6"/>
        <v>0</v>
      </c>
      <c r="AP11" s="76">
        <v>0.05</v>
      </c>
      <c r="AQ11" s="73">
        <f t="shared" si="7"/>
        <v>0.375</v>
      </c>
      <c r="AR11" s="77" t="s">
        <v>93</v>
      </c>
      <c r="AS11" s="76">
        <v>0.03</v>
      </c>
      <c r="AT11" s="73">
        <f t="shared" si="8"/>
        <v>0.22499999999999998</v>
      </c>
      <c r="AU11" s="77" t="s">
        <v>94</v>
      </c>
      <c r="AV11" s="76">
        <v>0.02</v>
      </c>
      <c r="AW11" s="73">
        <f t="shared" si="9"/>
        <v>0.15</v>
      </c>
      <c r="AX11" s="77" t="s">
        <v>95</v>
      </c>
      <c r="AY11" s="76">
        <v>0.1</v>
      </c>
      <c r="AZ11" s="73">
        <f t="shared" si="10"/>
        <v>0.75</v>
      </c>
      <c r="BA11" s="73">
        <f t="shared" si="11"/>
        <v>1.5750000000000002</v>
      </c>
      <c r="BB11" s="73">
        <f t="shared" si="12"/>
        <v>6.3650000000000002</v>
      </c>
      <c r="BC11" s="87">
        <f t="shared" si="1"/>
        <v>0.15133333333333329</v>
      </c>
      <c r="BD11" s="82">
        <v>7.5</v>
      </c>
      <c r="BE11" s="73">
        <f>IF(ISERROR(AG11+AJ11+BD11),"",AG11+AJ11+BD11)</f>
        <v>8.8224999999999998</v>
      </c>
      <c r="BF11" s="82">
        <v>24.99</v>
      </c>
      <c r="BG11" s="78">
        <f t="shared" si="13"/>
        <v>0.69987995198079234</v>
      </c>
      <c r="BH11" s="78">
        <f t="shared" si="14"/>
        <v>0.6469587835134053</v>
      </c>
      <c r="BI11" s="31"/>
      <c r="BJ11" s="32"/>
      <c r="BK11" s="80">
        <f t="shared" si="15"/>
        <v>0</v>
      </c>
      <c r="BL11" s="73">
        <f t="shared" si="16"/>
        <v>0</v>
      </c>
      <c r="BM11" s="73">
        <f t="shared" si="17"/>
        <v>0</v>
      </c>
      <c r="BN11" s="60" t="s">
        <v>96</v>
      </c>
      <c r="BO11"/>
      <c r="BP11"/>
      <c r="BQ11"/>
    </row>
    <row r="12" spans="1:69" x14ac:dyDescent="0.35">
      <c r="A12" s="83">
        <v>9</v>
      </c>
      <c r="B12" s="66"/>
      <c r="C12" s="66"/>
      <c r="D12" s="60" t="s">
        <v>82</v>
      </c>
      <c r="E12" s="60"/>
      <c r="F12" s="60" t="s">
        <v>83</v>
      </c>
      <c r="G12" s="61" t="s">
        <v>84</v>
      </c>
      <c r="H12" s="60" t="s">
        <v>85</v>
      </c>
      <c r="I12" s="60" t="s">
        <v>85</v>
      </c>
      <c r="J12" s="61" t="s">
        <v>86</v>
      </c>
      <c r="K12" s="81" t="s">
        <v>102</v>
      </c>
      <c r="L12" s="61" t="s">
        <v>98</v>
      </c>
      <c r="M12" s="66"/>
      <c r="N12" s="66"/>
      <c r="O12" s="66"/>
      <c r="P12" s="60" t="s">
        <v>89</v>
      </c>
      <c r="Q12" s="84"/>
      <c r="R12" s="64">
        <v>4.79</v>
      </c>
      <c r="S12" s="60" t="s">
        <v>90</v>
      </c>
      <c r="T12" s="60" t="s">
        <v>91</v>
      </c>
      <c r="U12" s="85"/>
      <c r="V12" s="85"/>
      <c r="W12" s="85"/>
      <c r="X12" s="67">
        <v>46</v>
      </c>
      <c r="Y12" s="67">
        <v>28</v>
      </c>
      <c r="Z12" s="67">
        <v>10</v>
      </c>
      <c r="AA12" s="68">
        <v>3.5</v>
      </c>
      <c r="AB12" s="69">
        <v>3</v>
      </c>
      <c r="AC12" s="70">
        <f t="shared" si="2"/>
        <v>1.2880000000000001E-2</v>
      </c>
      <c r="AD12" s="68">
        <v>56</v>
      </c>
      <c r="AE12" s="71">
        <f t="shared" si="3"/>
        <v>13043.478260869564</v>
      </c>
      <c r="AF12" s="72">
        <v>3750</v>
      </c>
      <c r="AG12" s="86">
        <f t="shared" si="4"/>
        <v>0.28750000000000003</v>
      </c>
      <c r="AH12" s="74" t="s">
        <v>92</v>
      </c>
      <c r="AI12" s="75">
        <v>0.13800000000000001</v>
      </c>
      <c r="AJ12" s="73">
        <f>IF(ISERROR(BD12*AI12),"",BD12*AI12)</f>
        <v>1.0350000000000001</v>
      </c>
      <c r="AK12" s="73">
        <f t="shared" si="5"/>
        <v>6.1124999999999998</v>
      </c>
      <c r="AL12" s="76">
        <v>0.01</v>
      </c>
      <c r="AM12" s="86">
        <f t="shared" si="0"/>
        <v>7.4999999999999997E-2</v>
      </c>
      <c r="AN12" s="76">
        <v>0</v>
      </c>
      <c r="AO12" s="73">
        <f t="shared" si="6"/>
        <v>0</v>
      </c>
      <c r="AP12" s="76">
        <v>0.05</v>
      </c>
      <c r="AQ12" s="73">
        <f t="shared" si="7"/>
        <v>0.375</v>
      </c>
      <c r="AR12" s="77" t="s">
        <v>93</v>
      </c>
      <c r="AS12" s="76">
        <v>0.03</v>
      </c>
      <c r="AT12" s="73">
        <f t="shared" si="8"/>
        <v>0.22499999999999998</v>
      </c>
      <c r="AU12" s="77" t="s">
        <v>94</v>
      </c>
      <c r="AV12" s="76">
        <v>0.02</v>
      </c>
      <c r="AW12" s="73">
        <f t="shared" si="9"/>
        <v>0.15</v>
      </c>
      <c r="AX12" s="77" t="s">
        <v>95</v>
      </c>
      <c r="AY12" s="76">
        <v>0.1</v>
      </c>
      <c r="AZ12" s="73">
        <f t="shared" si="10"/>
        <v>0.75</v>
      </c>
      <c r="BA12" s="73">
        <f t="shared" si="11"/>
        <v>1.5750000000000002</v>
      </c>
      <c r="BB12" s="73">
        <f t="shared" si="12"/>
        <v>6.3650000000000002</v>
      </c>
      <c r="BC12" s="87">
        <f t="shared" si="1"/>
        <v>0.15133333333333329</v>
      </c>
      <c r="BD12" s="82">
        <v>7.5</v>
      </c>
      <c r="BE12" s="73">
        <f>IF(ISERROR(AG12+AJ12+BD12),"",AG12+AJ12+BD12)</f>
        <v>8.8224999999999998</v>
      </c>
      <c r="BF12" s="82">
        <v>24.99</v>
      </c>
      <c r="BG12" s="78">
        <f t="shared" si="13"/>
        <v>0.69987995198079234</v>
      </c>
      <c r="BH12" s="78">
        <f t="shared" si="14"/>
        <v>0.6469587835134053</v>
      </c>
      <c r="BI12" s="31"/>
      <c r="BJ12" s="32"/>
      <c r="BK12" s="80">
        <f t="shared" si="15"/>
        <v>0</v>
      </c>
      <c r="BL12" s="73">
        <f t="shared" si="16"/>
        <v>0</v>
      </c>
      <c r="BM12" s="73">
        <f t="shared" si="17"/>
        <v>0</v>
      </c>
      <c r="BN12" s="60" t="s">
        <v>96</v>
      </c>
      <c r="BO12"/>
      <c r="BP12"/>
      <c r="BQ12"/>
    </row>
    <row r="13" spans="1:69" x14ac:dyDescent="0.35">
      <c r="A13" s="83">
        <v>10</v>
      </c>
      <c r="B13" s="66"/>
      <c r="C13" s="66"/>
      <c r="D13" s="60" t="s">
        <v>82</v>
      </c>
      <c r="E13" s="60"/>
      <c r="F13" s="60" t="s">
        <v>83</v>
      </c>
      <c r="G13" s="61" t="s">
        <v>84</v>
      </c>
      <c r="H13" s="60" t="s">
        <v>85</v>
      </c>
      <c r="I13" s="60" t="s">
        <v>85</v>
      </c>
      <c r="J13" s="61" t="s">
        <v>86</v>
      </c>
      <c r="K13" s="81" t="s">
        <v>102</v>
      </c>
      <c r="L13" s="61" t="s">
        <v>99</v>
      </c>
      <c r="M13" s="66"/>
      <c r="N13" s="66"/>
      <c r="O13" s="66"/>
      <c r="P13" s="60" t="s">
        <v>89</v>
      </c>
      <c r="Q13" s="84"/>
      <c r="R13" s="64">
        <v>4.79</v>
      </c>
      <c r="S13" s="60" t="s">
        <v>90</v>
      </c>
      <c r="T13" s="60" t="s">
        <v>91</v>
      </c>
      <c r="U13" s="85"/>
      <c r="V13" s="85"/>
      <c r="W13" s="85"/>
      <c r="X13" s="67">
        <v>46</v>
      </c>
      <c r="Y13" s="67">
        <v>28</v>
      </c>
      <c r="Z13" s="67">
        <v>10</v>
      </c>
      <c r="AA13" s="68">
        <v>3.5</v>
      </c>
      <c r="AB13" s="69">
        <v>3</v>
      </c>
      <c r="AC13" s="70">
        <f t="shared" si="2"/>
        <v>1.2880000000000001E-2</v>
      </c>
      <c r="AD13" s="68">
        <v>56</v>
      </c>
      <c r="AE13" s="71">
        <f t="shared" si="3"/>
        <v>13043.478260869564</v>
      </c>
      <c r="AF13" s="72">
        <v>3750</v>
      </c>
      <c r="AG13" s="86">
        <f t="shared" si="4"/>
        <v>0.28750000000000003</v>
      </c>
      <c r="AH13" s="74" t="s">
        <v>92</v>
      </c>
      <c r="AI13" s="75">
        <v>0.13800000000000001</v>
      </c>
      <c r="AJ13" s="73">
        <f>IF(ISERROR(BD13*AI13),"",BD13*AI13)</f>
        <v>1.0350000000000001</v>
      </c>
      <c r="AK13" s="73">
        <f t="shared" si="5"/>
        <v>6.1124999999999998</v>
      </c>
      <c r="AL13" s="76">
        <v>0.01</v>
      </c>
      <c r="AM13" s="86">
        <f t="shared" si="0"/>
        <v>7.4999999999999997E-2</v>
      </c>
      <c r="AN13" s="76">
        <v>0</v>
      </c>
      <c r="AO13" s="73">
        <f t="shared" si="6"/>
        <v>0</v>
      </c>
      <c r="AP13" s="76">
        <v>0.05</v>
      </c>
      <c r="AQ13" s="73">
        <f t="shared" si="7"/>
        <v>0.375</v>
      </c>
      <c r="AR13" s="77" t="s">
        <v>93</v>
      </c>
      <c r="AS13" s="76">
        <v>0.03</v>
      </c>
      <c r="AT13" s="73">
        <f t="shared" si="8"/>
        <v>0.22499999999999998</v>
      </c>
      <c r="AU13" s="77" t="s">
        <v>94</v>
      </c>
      <c r="AV13" s="76">
        <v>0.02</v>
      </c>
      <c r="AW13" s="73">
        <f t="shared" si="9"/>
        <v>0.15</v>
      </c>
      <c r="AX13" s="77" t="s">
        <v>95</v>
      </c>
      <c r="AY13" s="76">
        <v>0.1</v>
      </c>
      <c r="AZ13" s="73">
        <f t="shared" si="10"/>
        <v>0.75</v>
      </c>
      <c r="BA13" s="73">
        <f t="shared" si="11"/>
        <v>1.5750000000000002</v>
      </c>
      <c r="BB13" s="73">
        <f t="shared" si="12"/>
        <v>6.3650000000000002</v>
      </c>
      <c r="BC13" s="87">
        <f t="shared" si="1"/>
        <v>0.15133333333333329</v>
      </c>
      <c r="BD13" s="82">
        <v>7.5</v>
      </c>
      <c r="BE13" s="73">
        <f>IF(ISERROR(AG13+AJ13+BD13),"",AG13+AJ13+BD13)</f>
        <v>8.8224999999999998</v>
      </c>
      <c r="BF13" s="82">
        <v>24.99</v>
      </c>
      <c r="BG13" s="78">
        <f t="shared" si="13"/>
        <v>0.69987995198079234</v>
      </c>
      <c r="BH13" s="78">
        <f t="shared" si="14"/>
        <v>0.6469587835134053</v>
      </c>
      <c r="BI13" s="31"/>
      <c r="BJ13" s="32"/>
      <c r="BK13" s="80">
        <f t="shared" si="15"/>
        <v>0</v>
      </c>
      <c r="BL13" s="73">
        <f t="shared" si="16"/>
        <v>0</v>
      </c>
      <c r="BM13" s="73">
        <f t="shared" si="17"/>
        <v>0</v>
      </c>
      <c r="BN13" s="60" t="s">
        <v>96</v>
      </c>
      <c r="BO13"/>
      <c r="BP13"/>
      <c r="BQ13"/>
    </row>
    <row r="14" spans="1:69" x14ac:dyDescent="0.35">
      <c r="A14" s="83">
        <v>11</v>
      </c>
      <c r="B14" s="66"/>
      <c r="C14" s="66"/>
      <c r="D14" s="60" t="s">
        <v>82</v>
      </c>
      <c r="E14" s="60"/>
      <c r="F14" s="60" t="s">
        <v>83</v>
      </c>
      <c r="G14" s="61" t="s">
        <v>84</v>
      </c>
      <c r="H14" s="60" t="s">
        <v>85</v>
      </c>
      <c r="I14" s="60" t="s">
        <v>85</v>
      </c>
      <c r="J14" s="61" t="s">
        <v>86</v>
      </c>
      <c r="K14" s="81" t="s">
        <v>102</v>
      </c>
      <c r="L14" s="61" t="s">
        <v>100</v>
      </c>
      <c r="M14" s="66"/>
      <c r="N14" s="66"/>
      <c r="O14" s="66"/>
      <c r="P14" s="60" t="s">
        <v>89</v>
      </c>
      <c r="Q14" s="84"/>
      <c r="R14" s="64">
        <v>4.79</v>
      </c>
      <c r="S14" s="60" t="s">
        <v>90</v>
      </c>
      <c r="T14" s="60" t="s">
        <v>91</v>
      </c>
      <c r="U14" s="85"/>
      <c r="V14" s="85"/>
      <c r="W14" s="85"/>
      <c r="X14" s="67">
        <v>46</v>
      </c>
      <c r="Y14" s="67">
        <v>28</v>
      </c>
      <c r="Z14" s="67">
        <v>10</v>
      </c>
      <c r="AA14" s="68">
        <v>3.5</v>
      </c>
      <c r="AB14" s="69">
        <v>3</v>
      </c>
      <c r="AC14" s="70">
        <f t="shared" si="2"/>
        <v>1.2880000000000001E-2</v>
      </c>
      <c r="AD14" s="68">
        <v>56</v>
      </c>
      <c r="AE14" s="71">
        <f t="shared" si="3"/>
        <v>13043.478260869564</v>
      </c>
      <c r="AF14" s="72">
        <v>3750</v>
      </c>
      <c r="AG14" s="86">
        <f t="shared" si="4"/>
        <v>0.28750000000000003</v>
      </c>
      <c r="AH14" s="74" t="s">
        <v>92</v>
      </c>
      <c r="AI14" s="75">
        <v>0.13800000000000001</v>
      </c>
      <c r="AJ14" s="73">
        <f>IF(ISERROR(BD14*AI14),"",BD14*AI14)</f>
        <v>1.0350000000000001</v>
      </c>
      <c r="AK14" s="73">
        <f t="shared" si="5"/>
        <v>6.1124999999999998</v>
      </c>
      <c r="AL14" s="76">
        <v>0.01</v>
      </c>
      <c r="AM14" s="86">
        <f t="shared" si="0"/>
        <v>7.4999999999999997E-2</v>
      </c>
      <c r="AN14" s="76">
        <v>0</v>
      </c>
      <c r="AO14" s="73">
        <f t="shared" si="6"/>
        <v>0</v>
      </c>
      <c r="AP14" s="76">
        <v>0.05</v>
      </c>
      <c r="AQ14" s="73">
        <f t="shared" si="7"/>
        <v>0.375</v>
      </c>
      <c r="AR14" s="77" t="s">
        <v>93</v>
      </c>
      <c r="AS14" s="76">
        <v>0.03</v>
      </c>
      <c r="AT14" s="73">
        <f t="shared" si="8"/>
        <v>0.22499999999999998</v>
      </c>
      <c r="AU14" s="77" t="s">
        <v>94</v>
      </c>
      <c r="AV14" s="76">
        <v>0.02</v>
      </c>
      <c r="AW14" s="73">
        <f t="shared" si="9"/>
        <v>0.15</v>
      </c>
      <c r="AX14" s="77" t="s">
        <v>95</v>
      </c>
      <c r="AY14" s="76">
        <v>0.1</v>
      </c>
      <c r="AZ14" s="73">
        <f t="shared" si="10"/>
        <v>0.75</v>
      </c>
      <c r="BA14" s="73">
        <f t="shared" si="11"/>
        <v>1.5750000000000002</v>
      </c>
      <c r="BB14" s="73">
        <f t="shared" si="12"/>
        <v>6.3650000000000002</v>
      </c>
      <c r="BC14" s="87">
        <f t="shared" si="1"/>
        <v>0.15133333333333329</v>
      </c>
      <c r="BD14" s="82">
        <v>7.5</v>
      </c>
      <c r="BE14" s="73">
        <f>IF(ISERROR(AG14+AJ14+BD14),"",AG14+AJ14+BD14)</f>
        <v>8.8224999999999998</v>
      </c>
      <c r="BF14" s="82">
        <v>24.99</v>
      </c>
      <c r="BG14" s="78">
        <f t="shared" si="13"/>
        <v>0.69987995198079234</v>
      </c>
      <c r="BH14" s="78">
        <f t="shared" si="14"/>
        <v>0.6469587835134053</v>
      </c>
      <c r="BI14" s="31"/>
      <c r="BJ14" s="32"/>
      <c r="BK14" s="80">
        <f t="shared" si="15"/>
        <v>0</v>
      </c>
      <c r="BL14" s="73">
        <f t="shared" si="16"/>
        <v>0</v>
      </c>
      <c r="BM14" s="73">
        <f t="shared" si="17"/>
        <v>0</v>
      </c>
      <c r="BN14" s="60" t="s">
        <v>96</v>
      </c>
      <c r="BO14"/>
      <c r="BP14"/>
      <c r="BQ14"/>
    </row>
    <row r="15" spans="1:69" x14ac:dyDescent="0.35">
      <c r="A15" s="83">
        <v>12</v>
      </c>
      <c r="B15" s="66"/>
      <c r="C15" s="66"/>
      <c r="D15" s="60" t="s">
        <v>82</v>
      </c>
      <c r="E15" s="60"/>
      <c r="F15" s="60" t="s">
        <v>83</v>
      </c>
      <c r="G15" s="61" t="s">
        <v>84</v>
      </c>
      <c r="H15" s="60" t="s">
        <v>85</v>
      </c>
      <c r="I15" s="60" t="s">
        <v>85</v>
      </c>
      <c r="J15" s="61" t="s">
        <v>86</v>
      </c>
      <c r="K15" s="81" t="s">
        <v>102</v>
      </c>
      <c r="L15" s="61" t="s">
        <v>101</v>
      </c>
      <c r="M15" s="66"/>
      <c r="N15" s="66"/>
      <c r="O15" s="66"/>
      <c r="P15" s="60" t="s">
        <v>89</v>
      </c>
      <c r="Q15" s="84"/>
      <c r="R15" s="64">
        <v>4.79</v>
      </c>
      <c r="S15" s="60" t="s">
        <v>90</v>
      </c>
      <c r="T15" s="60" t="s">
        <v>91</v>
      </c>
      <c r="U15" s="85"/>
      <c r="V15" s="85"/>
      <c r="W15" s="85"/>
      <c r="X15" s="67">
        <v>46</v>
      </c>
      <c r="Y15" s="67">
        <v>28</v>
      </c>
      <c r="Z15" s="67">
        <v>10</v>
      </c>
      <c r="AA15" s="68">
        <v>3.5</v>
      </c>
      <c r="AB15" s="69">
        <v>3</v>
      </c>
      <c r="AC15" s="70">
        <f t="shared" si="2"/>
        <v>1.2880000000000001E-2</v>
      </c>
      <c r="AD15" s="68">
        <v>56</v>
      </c>
      <c r="AE15" s="71">
        <f t="shared" si="3"/>
        <v>13043.478260869564</v>
      </c>
      <c r="AF15" s="72">
        <v>3750</v>
      </c>
      <c r="AG15" s="86">
        <f t="shared" si="4"/>
        <v>0.28750000000000003</v>
      </c>
      <c r="AH15" s="74" t="s">
        <v>92</v>
      </c>
      <c r="AI15" s="75">
        <v>0.13800000000000001</v>
      </c>
      <c r="AJ15" s="73">
        <f>IF(ISERROR(BD15*AI15),"",BD15*AI15)</f>
        <v>1.0350000000000001</v>
      </c>
      <c r="AK15" s="73">
        <f t="shared" si="5"/>
        <v>6.1124999999999998</v>
      </c>
      <c r="AL15" s="76">
        <v>0.01</v>
      </c>
      <c r="AM15" s="86">
        <f t="shared" si="0"/>
        <v>7.4999999999999997E-2</v>
      </c>
      <c r="AN15" s="76">
        <v>0</v>
      </c>
      <c r="AO15" s="73">
        <f t="shared" si="6"/>
        <v>0</v>
      </c>
      <c r="AP15" s="76">
        <v>0.05</v>
      </c>
      <c r="AQ15" s="73">
        <f t="shared" si="7"/>
        <v>0.375</v>
      </c>
      <c r="AR15" s="77" t="s">
        <v>93</v>
      </c>
      <c r="AS15" s="76">
        <v>0.03</v>
      </c>
      <c r="AT15" s="73">
        <f t="shared" si="8"/>
        <v>0.22499999999999998</v>
      </c>
      <c r="AU15" s="77" t="s">
        <v>94</v>
      </c>
      <c r="AV15" s="76">
        <v>0.02</v>
      </c>
      <c r="AW15" s="73">
        <f t="shared" si="9"/>
        <v>0.15</v>
      </c>
      <c r="AX15" s="77" t="s">
        <v>95</v>
      </c>
      <c r="AY15" s="76">
        <v>0.1</v>
      </c>
      <c r="AZ15" s="73">
        <f t="shared" si="10"/>
        <v>0.75</v>
      </c>
      <c r="BA15" s="73">
        <f t="shared" si="11"/>
        <v>1.5750000000000002</v>
      </c>
      <c r="BB15" s="73">
        <f t="shared" si="12"/>
        <v>6.3650000000000002</v>
      </c>
      <c r="BC15" s="87">
        <f t="shared" si="1"/>
        <v>0.15133333333333329</v>
      </c>
      <c r="BD15" s="82">
        <v>7.5</v>
      </c>
      <c r="BE15" s="73">
        <f>IF(ISERROR(AG15+AJ15+BD15),"",AG15+AJ15+BD15)</f>
        <v>8.8224999999999998</v>
      </c>
      <c r="BF15" s="82">
        <v>24.99</v>
      </c>
      <c r="BG15" s="78">
        <f t="shared" si="13"/>
        <v>0.69987995198079234</v>
      </c>
      <c r="BH15" s="78">
        <f t="shared" si="14"/>
        <v>0.6469587835134053</v>
      </c>
      <c r="BI15" s="31"/>
      <c r="BJ15" s="32"/>
      <c r="BK15" s="80">
        <f t="shared" si="15"/>
        <v>0</v>
      </c>
      <c r="BL15" s="73">
        <f t="shared" si="16"/>
        <v>0</v>
      </c>
      <c r="BM15" s="73">
        <f t="shared" si="17"/>
        <v>0</v>
      </c>
      <c r="BN15" s="60" t="s">
        <v>96</v>
      </c>
      <c r="BO15"/>
      <c r="BP15"/>
      <c r="BQ15"/>
    </row>
  </sheetData>
  <sheetProtection insertRows="0" deleteRows="0" sort="0"/>
  <protectedRanges>
    <protectedRange sqref="BE4:BE15 BI9:BJ15 BG4:BH15 U8:W9 AC4:AE15 U10:AA15 AG4:AG15 BB16:BE180 A16:AK180 AJ4:AK15 BB4:BC15 A4:T15 BF10:BF15" name="Range1"/>
    <protectedRange sqref="U4:AA4 U5:W7 X5:AA9" name="Range1_2"/>
    <protectedRange sqref="AF4:AF15" name="Range1_3"/>
    <protectedRange sqref="AH4:AI15" name="Range1_4"/>
    <protectedRange sqref="BF4:BF9" name="Range1_5"/>
    <protectedRange sqref="BI4:BJ8" name="Range1_6"/>
    <protectedRange sqref="AL4:BA218" name="Range1_1"/>
  </protectedRanges>
  <mergeCells count="7">
    <mergeCell ref="BB2:BH2"/>
    <mergeCell ref="S1:AG1"/>
    <mergeCell ref="Q2:R2"/>
    <mergeCell ref="U2:W2"/>
    <mergeCell ref="X2:AA2"/>
    <mergeCell ref="AH2:AJ2"/>
    <mergeCell ref="AL2:BA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2025-07-10T21:43:29Z</dcterms:created>
  <dcterms:modified xsi:type="dcterms:W3CDTF">2025-07-10T21:43:45Z</dcterms:modified>
</cp:coreProperties>
</file>