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2399F1B8-4182-4656-B62C-9E9645EBFD1F}" xr6:coauthVersionLast="47" xr6:coauthVersionMax="47" xr10:uidLastSave="{00000000-0000-0000-0000-000000000000}"/>
  <bookViews>
    <workbookView xWindow="-110" yWindow="-110" windowWidth="19420" windowHeight="10300" xr2:uid="{60F5D164-0C4A-4E25-B0B5-4BCC21790EA7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">'[2]Hardline Drop down'!#REF!</definedName>
    <definedName name="aaaaaaaaa">#REF!</definedName>
    <definedName name="ACCESSORIES">'[3]x-Lists'!$AH$2:$AH$12</definedName>
    <definedName name="ALLOCATION">'[3]x-Lists'!$Q$2</definedName>
    <definedName name="APL">[4]Instructions!$DP$3:$DP$6</definedName>
    <definedName name="ARTIFICIALFLOWERSPLANTSA1">[5]!Table1[[#All],[VALENCE]]</definedName>
    <definedName name="ARTIFICIALFLOWERSPLANTSAW2">#REF!</definedName>
    <definedName name="ARTIFICIALFLOWERSPLANTSSILHOUETTE">[5]!Table1[[#All],[QUILT]]</definedName>
    <definedName name="AssortedSKU_Range">[6]Mapping!$J$2:$J$3</definedName>
    <definedName name="Banner">'[2]Hardline Drop down'!$H$5:$H$8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[5]!Table1[[#All],[BEDDING]]</definedName>
    <definedName name="BEDBATHSIZE">[5]!Table1[[#All],[FULL/QUEEN]]</definedName>
    <definedName name="BEDBATHTICKETTYPE">[5]!Table1[[#All],[SMALL GUM]]</definedName>
    <definedName name="BEDBATHTICKETYPE">[5]!Table1[[#All],[SMALL GUM]]</definedName>
    <definedName name="BEDDING">[5]!Table1[[#All],[BEDSKIRTS]]</definedName>
    <definedName name="BIG_IDEAS">'[3]x-Lists'!$AU$2:$AU$17</definedName>
    <definedName name="BLANKETSTHROWSA1">[5]!Table1[[#All],[KING]]</definedName>
    <definedName name="BLANKETSTHROWSS">[5]!Table1[[#All],[KING SHAM]]</definedName>
    <definedName name="BULKPREPACKTYPE">'[3]x-Lists'!$H$2:$H$4</definedName>
    <definedName name="BuyUnits_Range">[6]Mapping!$B$2:$B$55</definedName>
    <definedName name="ca_available_Range">[6]Mapping!$AB$2:$AB$5</definedName>
    <definedName name="ca_Compliant_Range">[6]Mapping!$BJ$2:$BJ$4</definedName>
    <definedName name="ca_CompliantReason_Range">[6]Mapping!$BL$2:$BL$13</definedName>
    <definedName name="ca_SisVendor_Range">[6]Mapping!$BH$2:$BH$3</definedName>
    <definedName name="ca_stuffedarticlesreg_Range">[6]Mapping!$AD$2:$AD$6</definedName>
    <definedName name="CANDLEHOLDERS">[5]!Table1[KING]</definedName>
    <definedName name="CANDLES">[5]!Table1[[#All],[BEDSKIRTS]]</definedName>
    <definedName name="CANDLESA1">[5]!Table1[TWIN]</definedName>
    <definedName name="CANDLESA2">[5]!Table1[Column13]</definedName>
    <definedName name="CANDLESETS">[5]!Table1[TWIN]</definedName>
    <definedName name="CANDLESMATERIAL">#REF!</definedName>
    <definedName name="CANDLESMATERIAL\">#REF!</definedName>
    <definedName name="CANDLESPRODUCT">[5]!Table1[[#Headers],[BEDSKIRTS]]</definedName>
    <definedName name="CANDLESSILHOUETTE">[5]!Table1[[#All],[COMFORTER SET]]</definedName>
    <definedName name="CANDLESTICKETTYPE">[5]!Table1[[#All],[LARGE GUM]]</definedName>
    <definedName name="CANDLESTICKETYPE">[5]!Table1[LARGE GUM]</definedName>
    <definedName name="Case_Freight_Range">[6]Mapping!$F$2:$F$19</definedName>
    <definedName name="CATEGORY">[7]Sheet1!$DW$2:$DW$3</definedName>
    <definedName name="CFSCY">'[3]x-imports'!$A$2:$A$3</definedName>
    <definedName name="CLIMATE">'[3]x-Lists'!$O$2:$O$11</definedName>
    <definedName name="COLOR">'[3]x-Lists'!$AB$2:$AB$7</definedName>
    <definedName name="COLOR_FAMILY">'[3]x-Lists'!$AC$2:$AC$19</definedName>
    <definedName name="colour">[7]Sheet1!$EH$2:$EH$3</definedName>
    <definedName name="COMFORTERSBEDDINGSETSA1">[5]!Table1[[#All],[TWIN]]</definedName>
    <definedName name="COMFORTERSBEDDINGSETSS">[5]!Table1[[#All],[COMFORTER SET]]</definedName>
    <definedName name="COO_Dest">[6]COO!$D$1:$D$3:'[6]COO'!$D$2</definedName>
    <definedName name="COOCountry_Range">[6]Mapping!$R$2:$R$245</definedName>
    <definedName name="COODest_Range">[6]Mapping!$P$2:$P$3</definedName>
    <definedName name="CURTAINSDRAPESA1">[5]!Table1[[#All],[VALENCE]]</definedName>
    <definedName name="CURTAINSDRAPESS">[5]!Table1[[#All],[OTHER]]</definedName>
    <definedName name="d">[8]Mapping!$AR$2:$AR$84</definedName>
    <definedName name="_xlnm.Database">'[3]x-Lists'!$A$2:$A$9</definedName>
    <definedName name="dealPricing_Range">[6]Mapping!$BD$2:$BD$3</definedName>
    <definedName name="DEC">#REF!</definedName>
    <definedName name="DECOARTIVEACCENTSSILHOUETTE">[5]!Table1[[#All],[DUVETS]]</definedName>
    <definedName name="DECOR">#REF!</definedName>
    <definedName name="DECORA1">[5]!Table1[NOT USED]</definedName>
    <definedName name="DECORATIVEACCENSSILHOUETTE">#REF!</definedName>
    <definedName name="DECORATIVEACCENTS">[5]!Table1[[#All],[THROW PILLOWS]]</definedName>
    <definedName name="DECORATIVEACCENTSA1">[5]!Table1[[#All],[KING]]</definedName>
    <definedName name="DECORATIVEACCENTSA2">#REF!</definedName>
    <definedName name="DECORATIVEACCENTSSILHOUETTE">[5]!Table1[[#All],[DUVETS]]</definedName>
    <definedName name="DECORATIVEPILLOWSCHAIRPADS">[5]!Table1[[#All],[THROW PILLOWS]]</definedName>
    <definedName name="DECORATIVEPILLOWSCHAIRPADSA1">[5]!Table1[[#All],[QUEEN]]</definedName>
    <definedName name="DECORPRODUCT">#REF!</definedName>
    <definedName name="Description1_Range">[6]Mapping!$AQ$2:$AQ$72</definedName>
    <definedName name="Description2_Range">[6]Mapping!$AR$2:$AR$84</definedName>
    <definedName name="DESTINATIONPORT">'[3]x-imports'!$B$2:$B$3</definedName>
    <definedName name="DIAMETER">'[3]x-Lists'!$AM$2:$AM$9</definedName>
    <definedName name="Division1">'[2]Hardline Drop down'!$A$5:$A$16</definedName>
    <definedName name="DUVETCOVERSA1">[5]!Table1[[#All],[EURO]]</definedName>
    <definedName name="DUVETCOVERSS">[5]!Table1[[#All],[DUVETS]]</definedName>
    <definedName name="ENERGY_EFFICIENT">'[3]x-Lists'!$AJ$2:$AJ$7</definedName>
    <definedName name="ESSENTIALOILDIFFUSERS">#REF!</definedName>
    <definedName name="ESSENTIALOILSDIFFUSERS">#REF!</definedName>
    <definedName name="EVENT">'[3]x-Lists'!$AQ$2:$AQ$8</definedName>
    <definedName name="FABRIC_WEIGHT">'[3]x-Lists'!$AI$2:$AI$5</definedName>
    <definedName name="Feature1_Range">[6]Mapping!$AG$2:$AG$20</definedName>
    <definedName name="Feature10_Range">[6]Mapping!$AP$2:$AP$20</definedName>
    <definedName name="Feature2_Range">[6]Mapping!$AH$2:$AH$25</definedName>
    <definedName name="Feature3_Range">[6]Mapping!$AI$2:$AI$7</definedName>
    <definedName name="Feature4_Range">[6]Mapping!$AJ$2:$AJ$6</definedName>
    <definedName name="Feature5_Range">[6]Mapping!$AK$2:$AK$15</definedName>
    <definedName name="Feature6_Range">[6]Mapping!$AL$2:$AL$17</definedName>
    <definedName name="Feature7_Range">[6]Mapping!$AM$2:$AM$21</definedName>
    <definedName name="Feature8_Range">[6]Mapping!$AN$2:$AN$9</definedName>
    <definedName name="Feature9_Range">[6]Mapping!$AO$2:$AO$5</definedName>
    <definedName name="FIFRACompliance_Range">[6]Mapping!$L$2:$L$10</definedName>
    <definedName name="FIFRAExemption_Range">[6]Mapping!$N$2:$N$3</definedName>
    <definedName name="FILL">'[3]x-Lists'!$AR$2:$AR$7</definedName>
    <definedName name="fiscalweeks">#REF!</definedName>
    <definedName name="foam">[7]Sheet1!$EC$2:$EC$3</definedName>
    <definedName name="FOBPORT">'[3]x-imports'!$C$2:$C$40</definedName>
    <definedName name="FRAGRANCEACCESSORIES">[5]!Table1[NOT USED]</definedName>
    <definedName name="FRAGRANCEPLUGINS">[5]!Table1[Column13]</definedName>
    <definedName name="FRAGRANCESPRAYS">#REF!</definedName>
    <definedName name="FRAMES">[5]!Table1[THROW PILLOWS]</definedName>
    <definedName name="FRAMESA1">[5]!Table1[KING]</definedName>
    <definedName name="FRAMESA2">#REF!</definedName>
    <definedName name="FRAMESTICKETTYPE">#REF!</definedName>
    <definedName name="FREIGHT">'[3]x-Lists'!$I$2:$I$5</definedName>
    <definedName name="gen_nontxtl_UOM_Range">[6]Mapping!$Z$2:$Z$11</definedName>
    <definedName name="gen_txtl_permlbl_careinstr_Range">[6]Mapping!$V$2:$V$9</definedName>
    <definedName name="gen_txtl_permlbl_fabrcont_Range">[6]Mapping!$X$2:$X$12</definedName>
    <definedName name="gen_txtl_permlbl_vendinfo_Range">[6]Mapping!$T$2:$T$8</definedName>
    <definedName name="GENDER">'[3]x-Lists'!$AD$2:$AD$5</definedName>
    <definedName name="HOLIDAY">'[3]x-Lists'!$AP$2:$AP$10</definedName>
    <definedName name="HOMEDECOR">[5]!Table1[[#All],[DECORATIVE PILLOWS &amp; CHAIR PADS]]</definedName>
    <definedName name="HOMEDECORSIZE">[5]!Table1[[#All],[UNKOWN]]</definedName>
    <definedName name="HOMEDECORTICKETTYPE">[5]!Table1[[#All],[LARGE GUM]]</definedName>
    <definedName name="JARCANDLES">#REF!</definedName>
    <definedName name="JARS">#REF!</definedName>
    <definedName name="KD">[7]Sheet1!$DS$2:$DS$2</definedName>
    <definedName name="KIDSBEDDINGA1">[5]!Table1[[#All],[STANDARD]]</definedName>
    <definedName name="KIDSBEDDINGS">[5]!Table1[[#All],[COORDINATING PILLOWS]]</definedName>
    <definedName name="LicensedProduct_Range">[6]Mapping!$AF$2:$AF$3</definedName>
    <definedName name="LIFESTYLE">'[3]x-Lists'!$T$2:$T$5</definedName>
    <definedName name="LOCALIZATION__PRICEPOINT">'[3]x-Lists'!$Z$2:$Z$5</definedName>
    <definedName name="M">[7]Sheet1!$EA$2:$EA$3</definedName>
    <definedName name="MATERIAL">'[3]x-Lists'!$AE$2:$AE$83</definedName>
    <definedName name="MELTS">#REF!</definedName>
    <definedName name="NOPE">[5]!Table1[[#All],[BEDDING]]</definedName>
    <definedName name="NOTHING">[5]!Table1[[#Headers],[DECORATIVE PILLOWS &amp; CHAIR PADS]]</definedName>
    <definedName name="NOVELTYCANDLES\">#REF!</definedName>
    <definedName name="Office">'[2]Hardline Drop down'!$C$5:$C$21</definedName>
    <definedName name="OTHERCANDLES">#REF!</definedName>
    <definedName name="PACK">[7]Sheet1!$EE$2:$EE$3</definedName>
    <definedName name="PACK_SET">'[3]x-Lists'!$AO$2:$AO$34</definedName>
    <definedName name="PATTERN">'[3]x-Lists'!$AF$2:$AF$49</definedName>
    <definedName name="PAYMENTTERMS">'[3]x-imports'!$E$2:$E$3</definedName>
    <definedName name="PICTUREFRAMESPHOTOALBUMS">[5]!Table1[[#All],[VALENCES]]</definedName>
    <definedName name="PICTUREFRAMESPHOTOALBUMSA1">[5]!Table1[[#All],[NOT USED]]</definedName>
    <definedName name="PICTUREFRAMESPHOTOALBUMSA2">#REF!</definedName>
    <definedName name="PICTUREFRAMESPHOTOALBUMSSILHOUETTE">[5]!Table1[[#All],[COORDINATING PILLOWS]]</definedName>
    <definedName name="PILLARCANDLES">#REF!</definedName>
    <definedName name="PILLOWSHAMSA1">[5]!Table1[[#All],[CAL KING]]</definedName>
    <definedName name="PILLOWSHAMSS">[5]!Table1[[#All],[STD SHAM]]</definedName>
    <definedName name="PITCTUREFRAMESPHOTOALBUMS">[5]!Table1[[#All],[VALENCES]]</definedName>
    <definedName name="PO_BUY_TYPE">'[3]x-Lists'!$W$2:$W$5</definedName>
    <definedName name="POOP">#REF!</definedName>
    <definedName name="PORT_IFF">[9]a!$A$10:$B$35</definedName>
    <definedName name="POTPOURRI">#REF!</definedName>
    <definedName name="POtype">#REF!</definedName>
    <definedName name="Preticketed_Range">[6]Mapping!$H$2:$H$3</definedName>
    <definedName name="ProductLine">'[2]Hardline Drop down'!#REF!</definedName>
    <definedName name="QUEUING">'[3]x-Lists'!$P$2</definedName>
    <definedName name="QUEUING_ITEMS">'[3]x-Lists'!$Y$2:$Y$50</definedName>
    <definedName name="QUILTSANDCOVERLETSA1">[5]!Table1[[#All],[KING / CAL KING]]</definedName>
    <definedName name="QUILTSANDCOVERLETSS">[5]!Table1[[#All],[QUILT]]</definedName>
    <definedName name="retailAK_O_YN_Range">[6]Mapping!$AV$2:$AV$3</definedName>
    <definedName name="retailCA_O_YN_Range">[6]Mapping!$AZ$2:$AZ$3</definedName>
    <definedName name="retailHA_O_YN_Range">[6]Mapping!$BB$2:$BB$3</definedName>
    <definedName name="retailPR_O_YN_Range">[6]Mapping!$AX$2:$AX$3</definedName>
    <definedName name="retailUS_O_YN_Range">[6]Mapping!$AT$2:$AT$3</definedName>
    <definedName name="SCORECARD">'[3]x-Lists'!$E$2:$E$5</definedName>
    <definedName name="SEASON">'[3]x-Lists'!$L$2:$L$6</definedName>
    <definedName name="SellUnits_Range">[6]Mapping!$D$2:$D$53</definedName>
    <definedName name="SHAPE">'[3]x-Lists'!$AK$2:$AK$10</definedName>
    <definedName name="sheet1">'[2]Hardline Drop down'!#REF!</definedName>
    <definedName name="sheet10">'[2]Hardline Drop down'!#REF!</definedName>
    <definedName name="SHEETSA1">[5]!Table1[[#All],[KING PC]]</definedName>
    <definedName name="SHEETSS">[5]!Table1[[#All],[BEDDING SETS]]</definedName>
    <definedName name="SHIPTO">'[3]x-Lists'!$B$2:$B$6</definedName>
    <definedName name="SIZE">'[3]x-Lists'!$AL$2:$AL$66</definedName>
    <definedName name="Softline">'[2]Hardline Drop down'!#REF!</definedName>
    <definedName name="SoftlineDivision">'[2]Hardline Drop down'!#REF!</definedName>
    <definedName name="SPECIAL_PROCESSING">'[3]x-Lists'!$R$2:$R$15</definedName>
    <definedName name="suggestedMessage_Range">[6]Mapping!$BF$2:$BF$3</definedName>
    <definedName name="TESTING">'[3]x-Lists'!$AV$2:$AV$3</definedName>
    <definedName name="TEXTILE_ITEM">'[3]x-Lists'!$AG$2:$AG$62</definedName>
    <definedName name="THEME">'[3]x-Lists'!$AS$2:$AS$14</definedName>
    <definedName name="THREAD_COUNT">'[3]x-Lists'!$AN$2:$AN$27</definedName>
    <definedName name="THROWPILLOWSA1">[5]!Table1[[#All],[NOT USED]]</definedName>
    <definedName name="THROWPILLOWSS">[5]!Table1[[#All],[DEC PILLOW ]]</definedName>
    <definedName name="THROWSPILLOWSA1">[5]!Table1[[#All],[NOT USED]]</definedName>
    <definedName name="TICKETTYPE">'[3]x-Lists'!$N$2:$N$8</definedName>
    <definedName name="TransitCalendar">#REF!</definedName>
    <definedName name="TransitOTBWeeks">#REF!</definedName>
    <definedName name="TREATMENT">'[3]x-Lists'!$AT$2:$AT$28</definedName>
    <definedName name="UNIT">[7]Sheet1!$EF$2:$EF$3</definedName>
    <definedName name="Upload">'[2]Hardline Drop down'!$E$5</definedName>
    <definedName name="VALENCESA1">[5]!Table1[[#All],[PANEL]]</definedName>
    <definedName name="VALENCESS">[5]!Table1[[#All],[N/A]]</definedName>
    <definedName name="VASE">#REF!</definedName>
    <definedName name="VendorType">'[2]Hardline Drop down'!$F$5:$F$8</definedName>
    <definedName name="VOTIVETEALIGHTCANDLES">#REF!</definedName>
    <definedName name="WALLDECOR">[5]!Table1[VALENCES]</definedName>
    <definedName name="WALLDECORA1">#REF!</definedName>
    <definedName name="WALLDECORA2">#REF!</definedName>
    <definedName name="WALLDECORSILHOUETTE">[5]!Table1[[#All],[BEDDING SETS]]</definedName>
    <definedName name="WAXMELTSTARTS">#REF!</definedName>
    <definedName name="WAXMELTWARMERS">#REF!</definedName>
    <definedName name="WEB_SIZE_CHART">'[3]x-Lists'!$X$2:$X$46</definedName>
    <definedName name="WINDOWTREATMENTS">[5]!Table1[[#All],[VALENCES]]</definedName>
    <definedName name="wood">[7]Sheet1!$EG$2:$EG$3</definedName>
    <definedName name="WREATH">#REF!</definedName>
    <definedName name="YESNO">'[3]x-Lists'!$D$2:$D$3</definedName>
    <definedName name="栽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7" i="1" l="1"/>
  <c r="AI7" i="1"/>
  <c r="AM7" i="1" s="1"/>
  <c r="AF7" i="1"/>
  <c r="AA7" i="1"/>
  <c r="AB7" i="1" s="1"/>
  <c r="AD7" i="1" s="1"/>
  <c r="R7" i="1"/>
  <c r="S7" i="1" s="1"/>
  <c r="AT6" i="1"/>
  <c r="AI6" i="1"/>
  <c r="AM6" i="1" s="1"/>
  <c r="AF6" i="1"/>
  <c r="AA6" i="1"/>
  <c r="AB6" i="1" s="1"/>
  <c r="AD6" i="1" s="1"/>
  <c r="R6" i="1"/>
  <c r="S6" i="1" s="1"/>
  <c r="AN6" i="1" s="1"/>
  <c r="AT5" i="1"/>
  <c r="AI5" i="1"/>
  <c r="AM5" i="1" s="1"/>
  <c r="AF5" i="1"/>
  <c r="AA5" i="1"/>
  <c r="AB5" i="1" s="1"/>
  <c r="AD5" i="1" s="1"/>
  <c r="R5" i="1"/>
  <c r="S5" i="1" s="1"/>
  <c r="AT4" i="1"/>
  <c r="AI4" i="1"/>
  <c r="AM4" i="1" s="1"/>
  <c r="AF4" i="1"/>
  <c r="AA4" i="1"/>
  <c r="AB4" i="1" s="1"/>
  <c r="AD4" i="1" s="1"/>
  <c r="R4" i="1"/>
  <c r="S4" i="1" s="1"/>
  <c r="AT3" i="1"/>
  <c r="AI3" i="1"/>
  <c r="AM3" i="1" s="1"/>
  <c r="AF3" i="1"/>
  <c r="AA3" i="1"/>
  <c r="AB3" i="1" s="1"/>
  <c r="AD3" i="1" s="1"/>
  <c r="R3" i="1"/>
  <c r="S3" i="1" s="1"/>
  <c r="AT2" i="1"/>
  <c r="AI2" i="1"/>
  <c r="AM2" i="1" s="1"/>
  <c r="AF2" i="1"/>
  <c r="AA2" i="1"/>
  <c r="AB2" i="1" s="1"/>
  <c r="AD2" i="1" s="1"/>
  <c r="R2" i="1"/>
  <c r="S2" i="1" s="1"/>
  <c r="AN5" i="1" l="1"/>
  <c r="AG5" i="1"/>
  <c r="AN3" i="1"/>
  <c r="AG3" i="1"/>
  <c r="AN4" i="1"/>
  <c r="AG4" i="1"/>
  <c r="AN7" i="1"/>
  <c r="AG7" i="1"/>
  <c r="AN2" i="1"/>
  <c r="AG2" i="1"/>
  <c r="AS6" i="1"/>
  <c r="AO6" i="1"/>
  <c r="AG6" i="1"/>
  <c r="AO2" i="1" l="1"/>
  <c r="AS2" i="1"/>
  <c r="AS7" i="1"/>
  <c r="AO7" i="1"/>
  <c r="AS4" i="1"/>
  <c r="AO4" i="1"/>
  <c r="AS3" i="1"/>
  <c r="AO3" i="1"/>
  <c r="AS5" i="1"/>
  <c r="AO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R1" authorId="0" shapeId="0" xr:uid="{3496B627-D433-4886-A529-34BD7FA734E3}">
      <text>
        <r>
          <rPr>
            <sz val="11"/>
            <rFont val="Calibri"/>
            <family val="2"/>
          </rPr>
          <t>[China RMB Cost]/[Exchange Rate]</t>
        </r>
      </text>
    </comment>
    <comment ref="AA1" authorId="0" shapeId="0" xr:uid="{47B3D9DC-F9ED-47BD-B9F5-C2ED84A3E159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1" authorId="0" shapeId="0" xr:uid="{AD4FDECE-D435-4261-ACC5-C6BA45A641EA}">
      <text>
        <r>
          <rPr>
            <sz val="11"/>
            <rFont val="Calibri"/>
            <family val="2"/>
          </rPr>
          <t>65/[Cubic Meter per Carton]*[Case Pack]</t>
        </r>
      </text>
    </comment>
    <comment ref="AD1" authorId="0" shapeId="0" xr:uid="{A944990B-E73F-4424-84C5-325EC5F0BC0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G1" authorId="0" shapeId="0" xr:uid="{1357952F-E459-4745-AF11-E6E09A39064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D93E5F23-F678-41E1-A0AD-479FEA51A84E}">
      <text>
        <r>
          <rPr>
            <sz val="11"/>
            <rFont val="Calibri"/>
            <family val="2"/>
          </rPr>
          <t>[JLA FOB Price Quote (Value)]*[DA %]</t>
        </r>
      </text>
    </comment>
    <comment ref="AL1" authorId="0" shapeId="0" xr:uid="{B2FB145F-0B6F-4981-B798-A06972F37BC0}">
      <text>
        <r>
          <rPr>
            <sz val="11"/>
            <rFont val="Calibri"/>
            <family val="2"/>
          </rPr>
          <t>[JLA FOB Price Quote (Value)]*[Load 1 %]</t>
        </r>
      </text>
    </comment>
    <comment ref="AM1" authorId="0" shapeId="0" xr:uid="{688441F1-1034-4235-9B99-3E72B8CE6F26}">
      <text>
        <r>
          <rPr>
            <sz val="11"/>
            <rFont val="Calibri"/>
            <family val="2"/>
          </rPr>
          <t>[DA $]+[Load 1 $ (Fashion)]</t>
        </r>
      </text>
    </comment>
    <comment ref="AN1" authorId="0" shapeId="0" xr:uid="{1474D5E0-7C39-4C75-83F5-F2590AD16A3C}">
      <text>
        <r>
          <rPr>
            <sz val="11"/>
            <rFont val="Calibri"/>
            <family val="2"/>
          </rPr>
          <t>[FOB Cost $ (Value)]+[DI Total Load $]</t>
        </r>
      </text>
    </comment>
    <comment ref="AO1" authorId="0" shapeId="0" xr:uid="{B7AA1EB1-AD86-420C-9AE0-4FE33EC37D14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S1" authorId="0" shapeId="0" xr:uid="{2C48842D-38B0-4FCF-8B29-FDB593AE1BB1}">
      <text>
        <r>
          <rPr>
            <sz val="11"/>
            <rFont val="Calibri"/>
            <family val="2"/>
          </rPr>
          <t>[FOB Cost with Load $]*[Total Quantity]</t>
        </r>
      </text>
    </comment>
    <comment ref="AT1" authorId="0" shapeId="0" xr:uid="{3CD237F0-8945-433C-B034-8DA42961C1DD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<sst xmlns="http://schemas.openxmlformats.org/spreadsheetml/2006/main" count="118" uniqueCount="71">
  <si>
    <t>Line No.</t>
  </si>
  <si>
    <t>Photo</t>
  </si>
  <si>
    <t>VIN/Art No.</t>
  </si>
  <si>
    <t>Brand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</si>
  <si>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</si>
  <si>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</si>
  <si>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</si>
  <si>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</si>
  <si>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</si>
  <si>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</si>
  <si>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</si>
  <si>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</si>
  <si>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</si>
  <si>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</si>
  <si>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</si>
  <si>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</si>
  <si>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</si>
  <si>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</si>
  <si>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</si>
  <si>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</si>
  <si>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</si>
  <si>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</si>
  <si>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</si>
  <si>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</si>
  <si>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</si>
  <si>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</si>
  <si>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</si>
  <si>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</si>
  <si>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</si>
  <si>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</si>
  <si>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</si>
  <si>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</si>
  <si>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</si>
  <si>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</si>
  <si>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</si>
  <si>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</si>
  <si>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</si>
  <si>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</si>
  <si>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</si>
  <si>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</si>
  <si>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</si>
  <si>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</si>
  <si>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</si>
  <si>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</si>
  <si>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</si>
  <si>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</si>
  <si>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Kirkton House</t>
  </si>
  <si>
    <t>DUVET&amp;DUVET SET</t>
  </si>
  <si>
    <t>White Waffle</t>
    <phoneticPr fontId="0" type="noConversion"/>
  </si>
  <si>
    <t>Polyester Waffle Weave</t>
    <phoneticPr fontId="0" type="noConversion"/>
  </si>
  <si>
    <t>Poly Waffle Weave  3pcs Duvet Cover Set</t>
    <phoneticPr fontId="0" type="noConversion"/>
  </si>
  <si>
    <t>Duver/sham :100% ployester waffle woven face, 85gsm  MF solid reverse, button closure.</t>
    <phoneticPr fontId="0" type="noConversion"/>
  </si>
  <si>
    <t xml:space="preserve"> F/Q:88x92"/20x28"(2)</t>
    <phoneticPr fontId="0" type="noConversion"/>
  </si>
  <si>
    <t>White</t>
    <phoneticPr fontId="0" type="noConversion"/>
  </si>
  <si>
    <t>Set</t>
  </si>
  <si>
    <t>Normal</t>
  </si>
  <si>
    <t>6302.32.2060</t>
    <phoneticPr fontId="0" type="noConversion"/>
  </si>
  <si>
    <t>K:106x92"/20x36"(2)</t>
    <phoneticPr fontId="0" type="noConversion"/>
  </si>
  <si>
    <t>6302.32.2060</t>
  </si>
  <si>
    <t>Shiloh</t>
    <phoneticPr fontId="0" type="noConversion"/>
  </si>
  <si>
    <t>Polyester Crinkle Solid</t>
    <phoneticPr fontId="0" type="noConversion"/>
  </si>
  <si>
    <t>Polyester Crinkle solid 3pcs Duvet Cover Set</t>
    <phoneticPr fontId="0" type="noConversion"/>
  </si>
  <si>
    <t>Duver/sham: 100% polyester crinkle solid, 85gsm  MF solid reverse, button closure.</t>
    <phoneticPr fontId="0" type="noConversion"/>
  </si>
  <si>
    <t>F/Q:88x92"/20x28"(2)</t>
    <phoneticPr fontId="0" type="noConversion"/>
  </si>
  <si>
    <t>TBD</t>
    <phoneticPr fontId="0" type="noConversion"/>
  </si>
  <si>
    <t>Floral Overall</t>
    <phoneticPr fontId="0" type="noConversion"/>
  </si>
  <si>
    <t xml:space="preserve">Polyester linen with Floral print </t>
    <phoneticPr fontId="0" type="noConversion"/>
  </si>
  <si>
    <t>Polyester linen with Floral print 3pcs Duvet Cover Set</t>
    <phoneticPr fontId="0" type="noConversion"/>
  </si>
  <si>
    <t>Duver/sham: 100% polyester linen like printed face, 85gsm  MF solid reverse, button closure.</t>
    <phoneticPr fontId="0" type="noConversion"/>
  </si>
  <si>
    <t>Linen/Black</t>
    <phoneticPr fontId="0" type="noConversion"/>
  </si>
  <si>
    <t>Shanghai, China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</si>
</sst>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[$¥-478]#,##0.00"/>
    <numFmt numFmtId="165" formatCode="&quot;$&quot;#,##0.00"/>
    <numFmt numFmtId="166" formatCode="0_ "/>
    <numFmt numFmtId="167" formatCode="0.0%"/>
  </numFmts>
  <fonts count="7" x14ac:knownFonts="1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>
      <alignment vertical="center"/>
    </xf>
    <xf numFmtId="0" fontId="1" fillId="0" borderId="0"/>
    <xf numFmtId="0" fontId="4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44">
    <xf numFmtId="0" fontId="0" fillId="0" borderId="0" xfId="0"/>
    <xf numFmtId="0" fontId="1" fillId="0" borderId="0" xfId="2" applyAlignment="1">
      <alignment horizontal="center" wrapText="1"/>
    </xf>
    <xf numFmtId="0" fontId="1" fillId="0" borderId="0" xfId="2" applyAlignment="1">
      <alignment wrapText="1"/>
    </xf>
    <xf numFmtId="164" fontId="1" fillId="0" borderId="0" xfId="2" applyNumberFormat="1" applyAlignment="1">
      <alignment wrapText="1"/>
    </xf>
    <xf numFmtId="2" fontId="1" fillId="0" borderId="0" xfId="2" applyNumberFormat="1" applyAlignment="1">
      <alignment wrapText="1"/>
    </xf>
    <xf numFmtId="165" fontId="1" fillId="0" borderId="0" xfId="2" applyNumberFormat="1" applyAlignment="1">
      <alignment wrapText="1"/>
    </xf>
    <xf numFmtId="1" fontId="1" fillId="0" borderId="0" xfId="2" applyNumberFormat="1" applyAlignment="1">
      <alignment wrapText="1"/>
    </xf>
    <xf numFmtId="10" fontId="1" fillId="0" borderId="0" xfId="2" applyNumberFormat="1" applyAlignment="1">
      <alignment wrapText="1"/>
    </xf>
    <xf numFmtId="165" fontId="1" fillId="0" borderId="2" xfId="2" applyNumberFormat="1" applyBorder="1" applyAlignment="1">
      <alignment wrapText="1"/>
    </xf>
    <xf numFmtId="1" fontId="1" fillId="0" borderId="2" xfId="2" applyNumberFormat="1" applyBorder="1" applyAlignment="1">
      <alignment wrapText="1"/>
    </xf>
    <xf numFmtId="0" fontId="2" fillId="0" borderId="2" xfId="2" applyFont="1" applyBorder="1" applyAlignment="1">
      <alignment horizontal="center" wrapText="1"/>
    </xf>
    <xf numFmtId="0" fontId="2" fillId="4" borderId="2" xfId="2" applyFont="1" applyFill="1" applyBorder="1" applyAlignment="1">
      <alignment horizontal="center" wrapText="1"/>
    </xf>
    <xf numFmtId="0" fontId="3" fillId="4" borderId="2" xfId="2" applyFont="1" applyFill="1" applyBorder="1" applyAlignment="1">
      <alignment horizontal="center" wrapText="1"/>
    </xf>
    <xf numFmtId="0" fontId="3" fillId="5" borderId="2" xfId="2" applyFont="1" applyFill="1" applyBorder="1" applyAlignment="1">
      <alignment horizontal="center" wrapText="1"/>
    </xf>
    <xf numFmtId="0" fontId="2" fillId="5" borderId="2" xfId="2" applyFont="1" applyFill="1" applyBorder="1" applyAlignment="1">
      <alignment horizontal="center" wrapText="1"/>
    </xf>
    <xf numFmtId="164" fontId="2" fillId="2" borderId="2" xfId="2" applyNumberFormat="1" applyFont="1" applyFill="1" applyBorder="1" applyAlignment="1">
      <alignment horizontal="center" wrapText="1"/>
    </xf>
    <xf numFmtId="2" fontId="2" fillId="2" borderId="2" xfId="2" applyNumberFormat="1" applyFont="1" applyFill="1" applyBorder="1" applyAlignment="1">
      <alignment horizontal="center" wrapText="1"/>
    </xf>
    <xf numFmtId="165" fontId="5" fillId="2" borderId="2" xfId="3" applyNumberFormat="1" applyFont="1" applyFill="1" applyBorder="1" applyAlignment="1">
      <alignment wrapText="1"/>
    </xf>
    <xf numFmtId="165" fontId="2" fillId="6" borderId="1" xfId="2" applyNumberFormat="1" applyFont="1" applyFill="1" applyBorder="1" applyAlignment="1">
      <alignment horizontal="center" wrapText="1"/>
    </xf>
    <xf numFmtId="165" fontId="2" fillId="2" borderId="2" xfId="2" applyNumberFormat="1" applyFont="1" applyFill="1" applyBorder="1" applyAlignment="1">
      <alignment horizontal="center" wrapText="1"/>
    </xf>
    <xf numFmtId="0" fontId="3" fillId="0" borderId="2" xfId="2" applyFont="1" applyBorder="1" applyAlignment="1">
      <alignment horizontal="center" wrapText="1"/>
    </xf>
    <xf numFmtId="2" fontId="2" fillId="0" borderId="2" xfId="2" applyNumberFormat="1" applyFont="1" applyBorder="1" applyAlignment="1">
      <alignment horizontal="center" wrapText="1"/>
    </xf>
    <xf numFmtId="1" fontId="2" fillId="0" borderId="2" xfId="2" applyNumberFormat="1" applyFont="1" applyBorder="1" applyAlignment="1">
      <alignment horizontal="center" wrapText="1"/>
    </xf>
    <xf numFmtId="2" fontId="5" fillId="0" borderId="2" xfId="3" applyNumberFormat="1" applyFont="1" applyBorder="1" applyAlignment="1">
      <alignment wrapText="1"/>
    </xf>
    <xf numFmtId="1" fontId="5" fillId="0" borderId="2" xfId="3" applyNumberFormat="1" applyFont="1" applyBorder="1" applyAlignment="1">
      <alignment wrapText="1"/>
    </xf>
    <xf numFmtId="165" fontId="5" fillId="0" borderId="2" xfId="3" applyNumberFormat="1" applyFont="1" applyBorder="1" applyAlignment="1">
      <alignment wrapText="1"/>
    </xf>
    <xf numFmtId="10" fontId="2" fillId="0" borderId="2" xfId="2" applyNumberFormat="1" applyFont="1" applyBorder="1" applyAlignment="1">
      <alignment horizontal="center" wrapText="1"/>
    </xf>
    <xf numFmtId="165" fontId="5" fillId="5" borderId="2" xfId="3" applyNumberFormat="1" applyFont="1" applyFill="1" applyBorder="1" applyAlignment="1">
      <alignment wrapText="1"/>
    </xf>
    <xf numFmtId="0" fontId="5" fillId="3" borderId="2" xfId="3" applyFont="1" applyFill="1" applyBorder="1" applyAlignment="1">
      <alignment wrapText="1"/>
    </xf>
    <xf numFmtId="165" fontId="6" fillId="3" borderId="1" xfId="3" applyNumberFormat="1" applyFont="1" applyFill="1" applyBorder="1" applyAlignment="1">
      <alignment wrapText="1"/>
    </xf>
    <xf numFmtId="165" fontId="2" fillId="0" borderId="2" xfId="2" applyNumberFormat="1" applyFont="1" applyBorder="1" applyAlignment="1">
      <alignment horizontal="center" wrapText="1"/>
    </xf>
    <xf numFmtId="0" fontId="1" fillId="0" borderId="2" xfId="2" applyBorder="1" applyAlignment="1">
      <alignment horizontal="center" wrapText="1"/>
    </xf>
    <xf numFmtId="0" fontId="1" fillId="0" borderId="2" xfId="2" applyBorder="1" applyAlignment="1">
      <alignment wrapText="1"/>
    </xf>
    <xf numFmtId="166" fontId="1" fillId="0" borderId="2" xfId="2" quotePrefix="1" applyNumberFormat="1" applyBorder="1" applyAlignment="1">
      <alignment wrapText="1"/>
    </xf>
    <xf numFmtId="164" fontId="1" fillId="0" borderId="2" xfId="2" applyNumberFormat="1" applyBorder="1" applyAlignment="1">
      <alignment wrapText="1"/>
    </xf>
    <xf numFmtId="2" fontId="1" fillId="0" borderId="2" xfId="2" applyNumberFormat="1" applyBorder="1" applyAlignment="1">
      <alignment wrapText="1"/>
    </xf>
    <xf numFmtId="165" fontId="0" fillId="7" borderId="2" xfId="4" applyNumberFormat="1" applyFont="1" applyFill="1" applyBorder="1" applyAlignment="1">
      <alignment wrapText="1"/>
    </xf>
    <xf numFmtId="165" fontId="1" fillId="0" borderId="1" xfId="2" applyNumberFormat="1" applyBorder="1" applyAlignment="1">
      <alignment wrapText="1"/>
    </xf>
    <xf numFmtId="2" fontId="1" fillId="7" borderId="2" xfId="2" applyNumberFormat="1" applyFill="1" applyBorder="1" applyAlignment="1">
      <alignment wrapText="1"/>
    </xf>
    <xf numFmtId="1" fontId="1" fillId="7" borderId="2" xfId="2" applyNumberFormat="1" applyFill="1" applyBorder="1" applyAlignment="1">
      <alignment wrapText="1"/>
    </xf>
    <xf numFmtId="165" fontId="1" fillId="7" borderId="2" xfId="2" applyNumberFormat="1" applyFill="1" applyBorder="1" applyAlignment="1">
      <alignment wrapText="1"/>
    </xf>
    <xf numFmtId="10" fontId="1" fillId="0" borderId="2" xfId="2" applyNumberFormat="1" applyBorder="1" applyAlignment="1">
      <alignment wrapText="1"/>
    </xf>
    <xf numFmtId="167" fontId="0" fillId="7" borderId="2" xfId="5" applyNumberFormat="1" applyFont="1" applyFill="1" applyBorder="1" applyAlignment="1">
      <alignment wrapText="1"/>
    </xf>
    <xf numFmtId="8" fontId="4" fillId="5" borderId="2" xfId="1" applyNumberFormat="1" applyFont="1" applyFill="1" applyBorder="1" applyAlignment="1">
      <alignment horizontal="center" vertical="center"/>
    </xf>
  </cellXfs>
  <cellStyles count="7">
    <cellStyle name="Currency 2" xfId="4" xr:uid="{C6F8E386-6AFC-4901-AD12-6F7FDEC2376E}"/>
    <cellStyle name="Normal" xfId="0" builtinId="0"/>
    <cellStyle name="Normal 2" xfId="2" xr:uid="{8AE15A40-C8A0-439F-9720-37ACFE26ECEA}"/>
    <cellStyle name="Normal 2 18 2" xfId="3" xr:uid="{2D77973F-E0D7-4DCD-9AAD-BC4E589B37C0}"/>
    <cellStyle name="Percent" xfId="1" builtinId="5"/>
    <cellStyle name="Percent 2" xfId="5" xr:uid="{9D007078-4A3C-41C6-85E1-52F01D8777A4}"/>
    <cellStyle name="样式 1 2" xfId="6" xr:uid="{521AF8C5-C8EE-4DAA-A446-9E0708F9C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ather.zhu\Downloads\Aldi%20KH%203PCS%20Duvet%20Cover%20Commiment%20Sheet-07092025.xlsx" TargetMode="External"/><Relationship Id="rId1" Type="http://schemas.openxmlformats.org/officeDocument/2006/relationships/externalLinkPath" Target="Aldi%20KH%203PCS%20Duvet%20Cover%20Commiment%20Sheet-0709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VD\AppData\Local\Microsoft\Windows\Temporary%20Internet%20Files\Content.Outlook\UNTFDTPU\ITP%20HS%20Watercolour%207pc%202014-10-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ork\ALDI%20&#38646;&#21806;&#23458;&#20154;\2024\Luxury%20713118%20Comforter%202025\Commitment%20sheet%20format%202023.9.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.lin/Desktop/Customers/Aldi/ALDI/2025/Quote/https:/jlahome1-my.sharepoint.com/Users/Minhas/AppData/Local/Microsoft/Windows/INetCache/Content.Outlook/VJ2E5VPJ/FA20%20BIG%20ONE%20JERSEY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qing\&#26700;&#38754;\BBB\item%20set%20up\Final\BBB_Bombay_Cambay_Item%20Set%20Up_2011102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qianyueyun\Local%20Settings\Temporary%20Internet%20Files\Content.Outlook\S0EW6CGV\BBB%20VENDOR%20SET%20UP%20%20ROVERTALLEN%20CHARLESTON%206%2015%2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ValueSelect"/>
      <sheetName val="Data"/>
      <sheetName val="Shanghai-20250708"/>
    </sheetNames>
    <sheetDataSet>
      <sheetData sheetId="0"/>
      <sheetData sheetId="1"/>
      <sheetData sheetId="2"/>
      <sheetData sheetId="3"/>
      <sheetData sheetId="4">
        <row r="11">
          <cell r="B11">
            <v>8</v>
          </cell>
          <cell r="C11">
            <v>9.35</v>
          </cell>
        </row>
        <row r="12">
          <cell r="B12">
            <v>8.85</v>
          </cell>
          <cell r="C12">
            <v>10.3</v>
          </cell>
        </row>
        <row r="13">
          <cell r="B13">
            <v>7.65</v>
          </cell>
          <cell r="C13">
            <v>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rdline ITP"/>
      <sheetName val="Hardline Drop down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Quote Sheet"/>
      <sheetName val="CCD"/>
      <sheetName val="JLA Spec Sheet"/>
      <sheetName val="Customer Setup"/>
      <sheetName val="Program Summary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20 BIG ONE JERSEY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91E18-DA94-4BD7-B519-E8061FB1574E}">
  <dimension ref="A1:AW7"/>
  <sheetViews>
    <sheetView tabSelected="1" zoomScale="85" zoomScaleNormal="85" workbookViewId="0">
      <selection activeCell="AQ11" sqref="AQ11"/>
    </sheetView>
  </sheetViews>
  <sheetFormatPr defaultColWidth="9.1796875" defaultRowHeight="14.5" x14ac:dyDescent="0.35"/>
  <cols>
    <col min="1" max="1" width="6.54296875" style="1" customWidth="1"/>
    <col min="2" max="2" width="17.81640625" style="2" customWidth="1"/>
    <col min="3" max="3" width="8.453125" style="2" customWidth="1"/>
    <col min="4" max="4" width="7.81640625" style="2" customWidth="1"/>
    <col min="5" max="5" width="11.26953125" style="2" customWidth="1"/>
    <col min="6" max="6" width="10.1796875" style="2" customWidth="1"/>
    <col min="7" max="7" width="15.7265625" style="2" customWidth="1"/>
    <col min="8" max="8" width="17.453125" style="2" customWidth="1"/>
    <col min="9" max="9" width="25.26953125" style="2" customWidth="1"/>
    <col min="10" max="10" width="14.54296875" style="2" customWidth="1"/>
    <col min="11" max="11" width="24.7265625" style="2" customWidth="1"/>
    <col min="12" max="12" width="22.81640625" style="2" customWidth="1"/>
    <col min="13" max="13" width="16.453125" style="2" customWidth="1"/>
    <col min="14" max="14" width="22.26953125" style="2" customWidth="1"/>
    <col min="15" max="15" width="13.1796875" style="2" customWidth="1"/>
    <col min="16" max="16" width="15.1796875" style="3" customWidth="1"/>
    <col min="17" max="17" width="8" style="4" customWidth="1"/>
    <col min="18" max="18" width="14.54296875" style="5" customWidth="1"/>
    <col min="19" max="19" width="14.81640625" style="5" customWidth="1"/>
    <col min="20" max="20" width="8.1796875" style="5" customWidth="1"/>
    <col min="21" max="21" width="9.453125" style="2" customWidth="1"/>
    <col min="22" max="22" width="8.1796875" style="4" customWidth="1"/>
    <col min="23" max="23" width="8.7265625" style="4" customWidth="1"/>
    <col min="24" max="24" width="7.1796875" style="4" customWidth="1"/>
    <col min="25" max="25" width="9" style="4" customWidth="1"/>
    <col min="26" max="26" width="6.26953125" style="6" customWidth="1"/>
    <col min="27" max="27" width="10" style="4" customWidth="1"/>
    <col min="28" max="28" width="9.81640625" style="6" customWidth="1"/>
    <col min="29" max="29" width="7.81640625" style="2" customWidth="1"/>
    <col min="30" max="30" width="8.81640625" style="5" customWidth="1"/>
    <col min="31" max="31" width="13.81640625" style="2" customWidth="1"/>
    <col min="32" max="32" width="8.453125" style="7" customWidth="1"/>
    <col min="33" max="33" width="9" style="5" customWidth="1"/>
    <col min="34" max="34" width="7.81640625" style="7" customWidth="1"/>
    <col min="35" max="35" width="10" style="5" customWidth="1"/>
    <col min="36" max="36" width="9.54296875" style="2" customWidth="1"/>
    <col min="37" max="37" width="9.54296875" style="7" customWidth="1"/>
    <col min="38" max="38" width="10" style="5" customWidth="1"/>
    <col min="39" max="39" width="9.54296875" style="5" customWidth="1"/>
    <col min="40" max="40" width="12.26953125" style="5" customWidth="1"/>
    <col min="41" max="41" width="9.1796875" style="7" customWidth="1"/>
    <col min="42" max="42" width="11.7265625" style="5" customWidth="1"/>
    <col min="43" max="44" width="9.54296875" style="5" customWidth="1"/>
    <col min="45" max="45" width="12.54296875" style="2" customWidth="1"/>
    <col min="46" max="47" width="9.1796875" style="2"/>
    <col min="48" max="49" width="9.1796875" style="5"/>
    <col min="50" max="16384" width="9.1796875" style="2"/>
  </cols>
  <sheetData>
    <row r="1" spans="1:49" ht="68.150000000000006" customHeight="1" x14ac:dyDescent="0.35">
      <c r="A1" s="10" t="s">
        <v>0</v>
      </c>
      <c r="B1" s="10" t="s">
        <v>1</v>
      </c>
      <c r="C1" s="11" t="s">
        <v>2</v>
      </c>
      <c r="D1" s="12" t="s">
        <v>3</v>
      </c>
      <c r="E1" s="13" t="s">
        <v>4</v>
      </c>
      <c r="F1" s="11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1" t="s">
        <v>11</v>
      </c>
      <c r="M1" s="11" t="s">
        <v>12</v>
      </c>
      <c r="N1" s="11" t="s">
        <v>13</v>
      </c>
      <c r="O1" s="14" t="s">
        <v>14</v>
      </c>
      <c r="P1" s="15" t="s">
        <v>15</v>
      </c>
      <c r="Q1" s="16" t="s">
        <v>16</v>
      </c>
      <c r="R1" s="17" t="s">
        <v>17</v>
      </c>
      <c r="S1" s="18" t="s">
        <v>18</v>
      </c>
      <c r="T1" s="19" t="s">
        <v>19</v>
      </c>
      <c r="U1" s="20" t="s">
        <v>20</v>
      </c>
      <c r="V1" s="21" t="s">
        <v>21</v>
      </c>
      <c r="W1" s="21" t="s">
        <v>22</v>
      </c>
      <c r="X1" s="21" t="s">
        <v>23</v>
      </c>
      <c r="Y1" s="21" t="s">
        <v>24</v>
      </c>
      <c r="Z1" s="22" t="s">
        <v>25</v>
      </c>
      <c r="AA1" s="23" t="s">
        <v>26</v>
      </c>
      <c r="AB1" s="24" t="s">
        <v>27</v>
      </c>
      <c r="AC1" s="10" t="s">
        <v>28</v>
      </c>
      <c r="AD1" s="25" t="s">
        <v>29</v>
      </c>
      <c r="AE1" s="10" t="s">
        <v>30</v>
      </c>
      <c r="AF1" s="26" t="s">
        <v>31</v>
      </c>
      <c r="AG1" s="27" t="s">
        <v>32</v>
      </c>
      <c r="AH1" s="26" t="s">
        <v>33</v>
      </c>
      <c r="AI1" s="25" t="s">
        <v>34</v>
      </c>
      <c r="AJ1" s="20" t="s">
        <v>35</v>
      </c>
      <c r="AK1" s="26" t="s">
        <v>36</v>
      </c>
      <c r="AL1" s="25" t="s">
        <v>37</v>
      </c>
      <c r="AM1" s="25" t="s">
        <v>38</v>
      </c>
      <c r="AN1" s="28" t="s">
        <v>39</v>
      </c>
      <c r="AO1" s="28" t="s">
        <v>40</v>
      </c>
      <c r="AP1" s="29" t="s">
        <v>41</v>
      </c>
      <c r="AQ1" s="10" t="s">
        <v>42</v>
      </c>
      <c r="AR1" s="10" t="s">
        <v>43</v>
      </c>
      <c r="AS1" s="30" t="s">
        <v>44</v>
      </c>
      <c r="AT1" s="30" t="s">
        <v>45</v>
      </c>
      <c r="AV1" s="2"/>
      <c r="AW1" s="2"/>
    </row>
    <row r="2" spans="1:49" ht="15" customHeight="1" x14ac:dyDescent="0.35">
      <c r="A2" s="31">
        <v>1</v>
      </c>
      <c r="B2" s="32"/>
      <c r="C2" s="32"/>
      <c r="D2" s="32" t="s">
        <v>46</v>
      </c>
      <c r="E2" s="32" t="s">
        <v>47</v>
      </c>
      <c r="F2" s="32" t="s">
        <v>48</v>
      </c>
      <c r="G2" s="32" t="s">
        <v>49</v>
      </c>
      <c r="H2" s="32" t="s">
        <v>50</v>
      </c>
      <c r="I2" s="32" t="s">
        <v>51</v>
      </c>
      <c r="J2" s="32" t="s">
        <v>52</v>
      </c>
      <c r="K2" s="32" t="s">
        <v>53</v>
      </c>
      <c r="L2" s="33"/>
      <c r="M2" s="32"/>
      <c r="N2" s="33">
        <v>4061462769764</v>
      </c>
      <c r="O2" s="32" t="s">
        <v>54</v>
      </c>
      <c r="P2" s="34"/>
      <c r="Q2" s="35"/>
      <c r="R2" s="36">
        <f>'[1]Shanghai-20250708'!B11</f>
        <v>8</v>
      </c>
      <c r="S2" s="37">
        <f>R2</f>
        <v>8</v>
      </c>
      <c r="T2" s="8"/>
      <c r="U2" s="32" t="s">
        <v>55</v>
      </c>
      <c r="V2" s="35">
        <v>66</v>
      </c>
      <c r="W2" s="35">
        <v>34</v>
      </c>
      <c r="X2" s="35">
        <v>34</v>
      </c>
      <c r="Y2" s="35"/>
      <c r="Z2" s="9">
        <v>6</v>
      </c>
      <c r="AA2" s="38">
        <f t="shared" ref="AA2:AA7" si="0">IF(V2="","",V2*W2*X2/1000000)</f>
        <v>7.6296000000000003E-2</v>
      </c>
      <c r="AB2" s="39">
        <f t="shared" ref="AB2:AB7" si="1">IF(Z2="","",65/AA2*Z2)</f>
        <v>5111.6703365838312</v>
      </c>
      <c r="AC2" s="32">
        <v>3200</v>
      </c>
      <c r="AD2" s="40">
        <f t="shared" ref="AD2:AD7" si="2">IF(ISERROR(AC2/AB2),"",AC2/AB2)</f>
        <v>0.62601846153846152</v>
      </c>
      <c r="AE2" s="32" t="s">
        <v>56</v>
      </c>
      <c r="AF2" s="41">
        <f t="shared" ref="AF2:AF7" si="3">11.4%+30%</f>
        <v>0.41399999999999998</v>
      </c>
      <c r="AG2" s="40">
        <f t="shared" ref="AG2:AG7" si="4">IF(ISERROR(S2*AF2),"",S2*AF2)</f>
        <v>3.3119999999999998</v>
      </c>
      <c r="AH2" s="41">
        <v>0.01</v>
      </c>
      <c r="AI2" s="40">
        <f t="shared" ref="AI2:AI7" si="5">IF(ISERROR(AP2*AH2),"",AP2*AH2)</f>
        <v>9.3000000000000013E-2</v>
      </c>
      <c r="AJ2" s="32"/>
      <c r="AK2" s="41">
        <v>0</v>
      </c>
      <c r="AL2" s="40">
        <v>0</v>
      </c>
      <c r="AM2" s="40">
        <f t="shared" ref="AM2:AM7" si="6">IF(ISERROR(AI2+AL2),"",AI2+AL2)</f>
        <v>9.3000000000000013E-2</v>
      </c>
      <c r="AN2" s="40">
        <f>IF(ISERROR(S2+AM2),"",S2+AM2)</f>
        <v>8.093</v>
      </c>
      <c r="AO2" s="42">
        <f>IF(ISERROR((AP2-AN2)/AP2),"",(AP2-AN2)/AP2)</f>
        <v>0.1297849462365592</v>
      </c>
      <c r="AP2" s="43">
        <v>9.3000000000000007</v>
      </c>
      <c r="AQ2" s="8" t="s">
        <v>70</v>
      </c>
      <c r="AR2" s="9"/>
      <c r="AS2" s="40">
        <f t="shared" ref="AS2:AS7" si="7">IF(ISERROR(AN2*AR2),"",AN2*AR2)</f>
        <v>0</v>
      </c>
      <c r="AT2" s="40">
        <f>IF(ISERROR(AP2*AR2),"",AP2*AR2)</f>
        <v>0</v>
      </c>
      <c r="AV2" s="2"/>
      <c r="AW2" s="2"/>
    </row>
    <row r="3" spans="1:49" ht="15" customHeight="1" x14ac:dyDescent="0.35">
      <c r="A3" s="31">
        <v>2</v>
      </c>
      <c r="B3" s="32"/>
      <c r="C3" s="32"/>
      <c r="D3" s="32" t="s">
        <v>46</v>
      </c>
      <c r="E3" s="32" t="s">
        <v>47</v>
      </c>
      <c r="F3" s="32" t="s">
        <v>48</v>
      </c>
      <c r="G3" s="32" t="s">
        <v>49</v>
      </c>
      <c r="H3" s="32" t="s">
        <v>50</v>
      </c>
      <c r="I3" s="32" t="s">
        <v>51</v>
      </c>
      <c r="J3" s="32" t="s">
        <v>57</v>
      </c>
      <c r="K3" s="32" t="s">
        <v>53</v>
      </c>
      <c r="L3" s="33"/>
      <c r="M3" s="32"/>
      <c r="N3" s="33">
        <v>4061462769788</v>
      </c>
      <c r="O3" s="32" t="s">
        <v>54</v>
      </c>
      <c r="P3" s="34"/>
      <c r="Q3" s="35"/>
      <c r="R3" s="36">
        <f>'[1]Shanghai-20250708'!C11</f>
        <v>9.35</v>
      </c>
      <c r="S3" s="37">
        <f t="shared" ref="S3:S7" si="8">R3</f>
        <v>9.35</v>
      </c>
      <c r="T3" s="8"/>
      <c r="U3" s="32" t="s">
        <v>55</v>
      </c>
      <c r="V3" s="35">
        <v>66</v>
      </c>
      <c r="W3" s="35">
        <v>34</v>
      </c>
      <c r="X3" s="35">
        <v>34</v>
      </c>
      <c r="Y3" s="35"/>
      <c r="Z3" s="9">
        <v>6</v>
      </c>
      <c r="AA3" s="38">
        <f t="shared" si="0"/>
        <v>7.6296000000000003E-2</v>
      </c>
      <c r="AB3" s="39">
        <f t="shared" si="1"/>
        <v>5111.6703365838312</v>
      </c>
      <c r="AC3" s="32">
        <v>3200</v>
      </c>
      <c r="AD3" s="40">
        <f t="shared" si="2"/>
        <v>0.62601846153846152</v>
      </c>
      <c r="AE3" s="32" t="s">
        <v>58</v>
      </c>
      <c r="AF3" s="41">
        <f t="shared" si="3"/>
        <v>0.41399999999999998</v>
      </c>
      <c r="AG3" s="40">
        <f t="shared" si="4"/>
        <v>3.8708999999999998</v>
      </c>
      <c r="AH3" s="41">
        <v>0.01</v>
      </c>
      <c r="AI3" s="40">
        <f t="shared" si="5"/>
        <v>0.11</v>
      </c>
      <c r="AJ3" s="32"/>
      <c r="AK3" s="41">
        <v>0</v>
      </c>
      <c r="AL3" s="40">
        <v>0</v>
      </c>
      <c r="AM3" s="40">
        <f t="shared" si="6"/>
        <v>0.11</v>
      </c>
      <c r="AN3" s="40">
        <f t="shared" ref="AN3:AN7" si="9">IF(ISERROR(S3+AM3),"",S3+AM3)</f>
        <v>9.4599999999999991</v>
      </c>
      <c r="AO3" s="42">
        <f>IF(ISERROR((AP3-AN3)/AP3),"",(AP3-AN3)/AP3)</f>
        <v>0.1400000000000001</v>
      </c>
      <c r="AP3" s="43">
        <v>11</v>
      </c>
      <c r="AQ3" s="8" t="s">
        <v>70</v>
      </c>
      <c r="AR3" s="9"/>
      <c r="AS3" s="40">
        <f t="shared" si="7"/>
        <v>0</v>
      </c>
      <c r="AT3" s="40">
        <f t="shared" ref="AT3:AT7" si="10">IF(ISERROR(AP3*AR3),"",AP3*AR3)</f>
        <v>0</v>
      </c>
      <c r="AV3" s="2"/>
      <c r="AW3" s="2"/>
    </row>
    <row r="4" spans="1:49" ht="15" customHeight="1" x14ac:dyDescent="0.35">
      <c r="A4" s="31">
        <v>3</v>
      </c>
      <c r="B4" s="32"/>
      <c r="C4" s="32"/>
      <c r="D4" s="32" t="s">
        <v>46</v>
      </c>
      <c r="E4" s="32" t="s">
        <v>47</v>
      </c>
      <c r="F4" s="32" t="s">
        <v>59</v>
      </c>
      <c r="G4" s="32" t="s">
        <v>60</v>
      </c>
      <c r="H4" s="32" t="s">
        <v>61</v>
      </c>
      <c r="I4" s="32" t="s">
        <v>62</v>
      </c>
      <c r="J4" s="32" t="s">
        <v>63</v>
      </c>
      <c r="K4" s="32" t="s">
        <v>64</v>
      </c>
      <c r="L4" s="33"/>
      <c r="M4" s="32"/>
      <c r="N4" s="33">
        <v>4069365195543</v>
      </c>
      <c r="O4" s="32" t="s">
        <v>54</v>
      </c>
      <c r="P4" s="34"/>
      <c r="Q4" s="35"/>
      <c r="R4" s="36">
        <f>'[1]Shanghai-20250708'!B13</f>
        <v>7.65</v>
      </c>
      <c r="S4" s="37">
        <f t="shared" si="8"/>
        <v>7.65</v>
      </c>
      <c r="T4" s="8"/>
      <c r="U4" s="32" t="s">
        <v>55</v>
      </c>
      <c r="V4" s="35">
        <v>66</v>
      </c>
      <c r="W4" s="35">
        <v>34</v>
      </c>
      <c r="X4" s="35">
        <v>34</v>
      </c>
      <c r="Y4" s="35"/>
      <c r="Z4" s="9">
        <v>6</v>
      </c>
      <c r="AA4" s="38">
        <f t="shared" si="0"/>
        <v>7.6296000000000003E-2</v>
      </c>
      <c r="AB4" s="39">
        <f t="shared" si="1"/>
        <v>5111.6703365838312</v>
      </c>
      <c r="AC4" s="32">
        <v>3200</v>
      </c>
      <c r="AD4" s="40">
        <f t="shared" si="2"/>
        <v>0.62601846153846152</v>
      </c>
      <c r="AE4" s="32" t="s">
        <v>58</v>
      </c>
      <c r="AF4" s="41">
        <f t="shared" si="3"/>
        <v>0.41399999999999998</v>
      </c>
      <c r="AG4" s="40">
        <f t="shared" si="4"/>
        <v>3.1671</v>
      </c>
      <c r="AH4" s="41">
        <v>0.01</v>
      </c>
      <c r="AI4" s="40">
        <f t="shared" si="5"/>
        <v>9.3000000000000013E-2</v>
      </c>
      <c r="AJ4" s="32"/>
      <c r="AK4" s="41">
        <v>0</v>
      </c>
      <c r="AL4" s="40">
        <v>0</v>
      </c>
      <c r="AM4" s="40">
        <f t="shared" si="6"/>
        <v>9.3000000000000013E-2</v>
      </c>
      <c r="AN4" s="40">
        <f>IF(ISERROR(S4+AM4),"",S4+AM4)</f>
        <v>7.7430000000000003</v>
      </c>
      <c r="AO4" s="42">
        <f>IF(ISERROR((AP4-AN4)/AP4),"",(AP4-AN4)/AP4)</f>
        <v>0.16741935483870971</v>
      </c>
      <c r="AP4" s="43">
        <v>9.3000000000000007</v>
      </c>
      <c r="AQ4" s="8" t="s">
        <v>70</v>
      </c>
      <c r="AR4" s="9"/>
      <c r="AS4" s="40">
        <f t="shared" si="7"/>
        <v>0</v>
      </c>
      <c r="AT4" s="40">
        <f t="shared" si="10"/>
        <v>0</v>
      </c>
      <c r="AV4" s="2"/>
      <c r="AW4" s="2"/>
    </row>
    <row r="5" spans="1:49" ht="15" customHeight="1" x14ac:dyDescent="0.35">
      <c r="A5" s="31">
        <v>4</v>
      </c>
      <c r="B5" s="32"/>
      <c r="C5" s="32"/>
      <c r="D5" s="32" t="s">
        <v>46</v>
      </c>
      <c r="E5" s="32" t="s">
        <v>47</v>
      </c>
      <c r="F5" s="32" t="s">
        <v>59</v>
      </c>
      <c r="G5" s="32" t="s">
        <v>60</v>
      </c>
      <c r="H5" s="32" t="s">
        <v>61</v>
      </c>
      <c r="I5" s="32" t="s">
        <v>62</v>
      </c>
      <c r="J5" s="32" t="s">
        <v>57</v>
      </c>
      <c r="K5" s="32" t="s">
        <v>64</v>
      </c>
      <c r="L5" s="33"/>
      <c r="M5" s="32"/>
      <c r="N5" s="33">
        <v>4069365195550</v>
      </c>
      <c r="O5" s="32" t="s">
        <v>54</v>
      </c>
      <c r="P5" s="34"/>
      <c r="Q5" s="35"/>
      <c r="R5" s="36">
        <f>'[1]Shanghai-20250708'!C13</f>
        <v>9</v>
      </c>
      <c r="S5" s="37">
        <f t="shared" si="8"/>
        <v>9</v>
      </c>
      <c r="T5" s="8"/>
      <c r="U5" s="32" t="s">
        <v>55</v>
      </c>
      <c r="V5" s="35">
        <v>66</v>
      </c>
      <c r="W5" s="35">
        <v>34</v>
      </c>
      <c r="X5" s="35">
        <v>34</v>
      </c>
      <c r="Y5" s="35"/>
      <c r="Z5" s="9">
        <v>6</v>
      </c>
      <c r="AA5" s="38">
        <f t="shared" si="0"/>
        <v>7.6296000000000003E-2</v>
      </c>
      <c r="AB5" s="39">
        <f t="shared" si="1"/>
        <v>5111.6703365838312</v>
      </c>
      <c r="AC5" s="32">
        <v>3200</v>
      </c>
      <c r="AD5" s="40">
        <f t="shared" si="2"/>
        <v>0.62601846153846152</v>
      </c>
      <c r="AE5" s="32" t="s">
        <v>58</v>
      </c>
      <c r="AF5" s="41">
        <f t="shared" si="3"/>
        <v>0.41399999999999998</v>
      </c>
      <c r="AG5" s="40">
        <f t="shared" si="4"/>
        <v>3.726</v>
      </c>
      <c r="AH5" s="41">
        <v>0.01</v>
      </c>
      <c r="AI5" s="40">
        <f t="shared" si="5"/>
        <v>0.11</v>
      </c>
      <c r="AJ5" s="32"/>
      <c r="AK5" s="41">
        <v>0</v>
      </c>
      <c r="AL5" s="40">
        <v>0</v>
      </c>
      <c r="AM5" s="40">
        <f t="shared" si="6"/>
        <v>0.11</v>
      </c>
      <c r="AN5" s="40">
        <f>IF(ISERROR(S5+AM5),"",S5+AM5)</f>
        <v>9.11</v>
      </c>
      <c r="AO5" s="42">
        <f t="shared" ref="AO5:AO7" si="11">IF(ISERROR((AP5-AN5)/AP5),"",(AP5-AN5)/AP5)</f>
        <v>0.17181818181818187</v>
      </c>
      <c r="AP5" s="43">
        <v>11</v>
      </c>
      <c r="AQ5" s="8" t="s">
        <v>70</v>
      </c>
      <c r="AR5" s="9"/>
      <c r="AS5" s="40">
        <f t="shared" si="7"/>
        <v>0</v>
      </c>
      <c r="AT5" s="40">
        <f t="shared" si="10"/>
        <v>0</v>
      </c>
      <c r="AV5" s="2"/>
      <c r="AW5" s="2"/>
    </row>
    <row r="6" spans="1:49" ht="15" customHeight="1" x14ac:dyDescent="0.35">
      <c r="A6" s="31">
        <v>5</v>
      </c>
      <c r="B6" s="32"/>
      <c r="C6" s="32"/>
      <c r="D6" s="32" t="s">
        <v>46</v>
      </c>
      <c r="E6" s="32" t="s">
        <v>47</v>
      </c>
      <c r="F6" s="32" t="s">
        <v>65</v>
      </c>
      <c r="G6" s="32" t="s">
        <v>66</v>
      </c>
      <c r="H6" s="32" t="s">
        <v>67</v>
      </c>
      <c r="I6" s="32" t="s">
        <v>68</v>
      </c>
      <c r="J6" s="32" t="s">
        <v>63</v>
      </c>
      <c r="K6" s="32" t="s">
        <v>69</v>
      </c>
      <c r="L6" s="33"/>
      <c r="M6" s="32"/>
      <c r="N6" s="33">
        <v>4069365195451</v>
      </c>
      <c r="O6" s="32" t="s">
        <v>54</v>
      </c>
      <c r="P6" s="34"/>
      <c r="Q6" s="35"/>
      <c r="R6" s="36">
        <f>'[1]Shanghai-20250708'!B12</f>
        <v>8.85</v>
      </c>
      <c r="S6" s="37">
        <f t="shared" si="8"/>
        <v>8.85</v>
      </c>
      <c r="T6" s="8"/>
      <c r="U6" s="32" t="s">
        <v>55</v>
      </c>
      <c r="V6" s="35">
        <v>66</v>
      </c>
      <c r="W6" s="35">
        <v>34</v>
      </c>
      <c r="X6" s="35">
        <v>34</v>
      </c>
      <c r="Y6" s="35"/>
      <c r="Z6" s="9">
        <v>6</v>
      </c>
      <c r="AA6" s="38">
        <f t="shared" si="0"/>
        <v>7.6296000000000003E-2</v>
      </c>
      <c r="AB6" s="39">
        <f t="shared" si="1"/>
        <v>5111.6703365838312</v>
      </c>
      <c r="AC6" s="32">
        <v>3200</v>
      </c>
      <c r="AD6" s="40">
        <f t="shared" si="2"/>
        <v>0.62601846153846152</v>
      </c>
      <c r="AE6" s="32" t="s">
        <v>58</v>
      </c>
      <c r="AF6" s="41">
        <f t="shared" si="3"/>
        <v>0.41399999999999998</v>
      </c>
      <c r="AG6" s="40">
        <f t="shared" si="4"/>
        <v>3.6638999999999995</v>
      </c>
      <c r="AH6" s="41">
        <v>0.01</v>
      </c>
      <c r="AI6" s="40">
        <f t="shared" si="5"/>
        <v>0.10039999999999999</v>
      </c>
      <c r="AJ6" s="32"/>
      <c r="AK6" s="41">
        <v>0</v>
      </c>
      <c r="AL6" s="40">
        <v>0</v>
      </c>
      <c r="AM6" s="40">
        <f t="shared" si="6"/>
        <v>0.10039999999999999</v>
      </c>
      <c r="AN6" s="40">
        <f>IF(ISERROR(S6+AM6),"",S6+AM6)</f>
        <v>8.9504000000000001</v>
      </c>
      <c r="AO6" s="42">
        <f t="shared" si="11"/>
        <v>0.10852589641434254</v>
      </c>
      <c r="AP6" s="43">
        <v>10.039999999999999</v>
      </c>
      <c r="AQ6" s="8" t="s">
        <v>70</v>
      </c>
      <c r="AR6" s="9"/>
      <c r="AS6" s="40">
        <f t="shared" si="7"/>
        <v>0</v>
      </c>
      <c r="AT6" s="40">
        <f t="shared" si="10"/>
        <v>0</v>
      </c>
      <c r="AV6" s="2"/>
      <c r="AW6" s="2"/>
    </row>
    <row r="7" spans="1:49" ht="15" customHeight="1" x14ac:dyDescent="0.35">
      <c r="A7" s="31">
        <v>6</v>
      </c>
      <c r="B7" s="32"/>
      <c r="C7" s="32"/>
      <c r="D7" s="32" t="s">
        <v>46</v>
      </c>
      <c r="E7" s="32" t="s">
        <v>47</v>
      </c>
      <c r="F7" s="32" t="s">
        <v>65</v>
      </c>
      <c r="G7" s="32" t="s">
        <v>66</v>
      </c>
      <c r="H7" s="32" t="s">
        <v>67</v>
      </c>
      <c r="I7" s="32" t="s">
        <v>68</v>
      </c>
      <c r="J7" s="32" t="s">
        <v>57</v>
      </c>
      <c r="K7" s="32" t="s">
        <v>69</v>
      </c>
      <c r="L7" s="33"/>
      <c r="M7" s="32"/>
      <c r="N7" s="33">
        <v>4069365195567</v>
      </c>
      <c r="O7" s="32" t="s">
        <v>54</v>
      </c>
      <c r="P7" s="34"/>
      <c r="Q7" s="35"/>
      <c r="R7" s="36">
        <f>'[1]Shanghai-20250708'!C12</f>
        <v>10.3</v>
      </c>
      <c r="S7" s="37">
        <f t="shared" si="8"/>
        <v>10.3</v>
      </c>
      <c r="T7" s="8"/>
      <c r="U7" s="32" t="s">
        <v>55</v>
      </c>
      <c r="V7" s="35">
        <v>66</v>
      </c>
      <c r="W7" s="35">
        <v>34</v>
      </c>
      <c r="X7" s="35">
        <v>34</v>
      </c>
      <c r="Y7" s="35"/>
      <c r="Z7" s="9">
        <v>6</v>
      </c>
      <c r="AA7" s="38">
        <f t="shared" si="0"/>
        <v>7.6296000000000003E-2</v>
      </c>
      <c r="AB7" s="39">
        <f t="shared" si="1"/>
        <v>5111.6703365838312</v>
      </c>
      <c r="AC7" s="32">
        <v>3200</v>
      </c>
      <c r="AD7" s="40">
        <f t="shared" si="2"/>
        <v>0.62601846153846152</v>
      </c>
      <c r="AE7" s="32" t="s">
        <v>58</v>
      </c>
      <c r="AF7" s="41">
        <f t="shared" si="3"/>
        <v>0.41399999999999998</v>
      </c>
      <c r="AG7" s="40">
        <f t="shared" si="4"/>
        <v>4.2641999999999998</v>
      </c>
      <c r="AH7" s="41">
        <v>0.01</v>
      </c>
      <c r="AI7" s="40">
        <f t="shared" si="5"/>
        <v>0.11880000000000002</v>
      </c>
      <c r="AJ7" s="32"/>
      <c r="AK7" s="41">
        <v>0</v>
      </c>
      <c r="AL7" s="40">
        <v>0</v>
      </c>
      <c r="AM7" s="40">
        <f t="shared" si="6"/>
        <v>0.11880000000000002</v>
      </c>
      <c r="AN7" s="40">
        <f t="shared" si="9"/>
        <v>10.418800000000001</v>
      </c>
      <c r="AO7" s="42">
        <f t="shared" si="11"/>
        <v>0.12299663299663298</v>
      </c>
      <c r="AP7" s="43">
        <v>11.88</v>
      </c>
      <c r="AQ7" s="8" t="s">
        <v>70</v>
      </c>
      <c r="AR7" s="9"/>
      <c r="AS7" s="40">
        <f t="shared" si="7"/>
        <v>0</v>
      </c>
      <c r="AT7" s="40">
        <f t="shared" si="10"/>
        <v>0</v>
      </c>
      <c r="AV7" s="2"/>
      <c r="AW7" s="2"/>
    </row>
  </sheetData>
  <sheetProtection insertRows="0" deleteRows="0" sort="0"/>
  <protectedRanges>
    <protectedRange sqref="AQ1 AR2 AN2:AP2 F3:H3 AN3:AN7 A8:N228 E3:E7 A2:AL2 O8:Q221 R8:AR228 V3:X7 AK3:AK7" name="Range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2025-07-15T23:12:35Z</dcterms:created>
  <dcterms:modified xsi:type="dcterms:W3CDTF">2025-07-15T23:20:40Z</dcterms:modified>
</cp:coreProperties>
</file>