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13197F6A-2DB7-48E1-BBA9-0B3AAC8414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2" i="8" l="1"/>
  <c r="AH2" i="8"/>
  <c r="AI2" i="8" s="1"/>
  <c r="BA2" i="8"/>
  <c r="AS2" i="8"/>
  <c r="AM2" i="8"/>
  <c r="AK2" i="8"/>
  <c r="AC2" i="8"/>
  <c r="AD2" i="8" s="1"/>
  <c r="AF2" i="8" s="1"/>
  <c r="T2" i="8"/>
  <c r="AT2" i="8" l="1"/>
  <c r="AU2" i="8" s="1"/>
  <c r="AZ2" i="8" s="1"/>
  <c r="AV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DBA8482B-B3EC-4189-ABFB-4011FD9467D9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C36F1D08-FCFE-4F02-B4C9-E1DA3FFEB4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A8730FFE-8900-4FC3-89D2-A16897652832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5800745D-4ACC-4967-80E8-03019040F8C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4B8B4C00-4315-4FDA-B84A-9BD8C32625D3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E76AF67-6CCC-477C-85E4-5B18639BBF42}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 xr:uid="{B86CD806-719A-4631-984E-07584738E12B}">
      <text>
        <r>
          <rPr>
            <sz val="11"/>
            <rFont val="Calibri"/>
            <family val="2"/>
          </rPr>
          <t>[JLA FOB Price Quote (Value)]*[Rebate/Co-op %]</t>
        </r>
      </text>
    </comment>
    <comment ref="AP1" authorId="0" shapeId="0" xr:uid="{126972AE-9D4F-4B86-8E0F-316017639581}">
      <text>
        <r>
          <rPr>
            <sz val="11"/>
            <rFont val="Calibri"/>
            <family val="2"/>
          </rPr>
          <t>[JLA FOB Price Quote (Value)]*[Load 1 %]</t>
        </r>
      </text>
    </comment>
    <comment ref="AS1" authorId="0" shapeId="0" xr:uid="{58696756-C5DA-4176-9D23-0C1B68C8B6D1}">
      <text>
        <r>
          <rPr>
            <sz val="11"/>
            <rFont val="Calibri"/>
            <family val="2"/>
          </rPr>
          <t>[JLA FOB Price Quote (Value)]*[Load 2 %]</t>
        </r>
      </text>
    </comment>
    <comment ref="AT1" authorId="0" shapeId="0" xr:uid="{75800080-3131-406A-8029-F7379E2147F6}">
      <text>
        <r>
          <rPr>
            <sz val="11"/>
            <rFont val="Calibri"/>
            <family val="2"/>
          </rPr>
          <t>[DA $]+[Rebate/Co-op $]+[Load 1 $]+[Load 2 $]</t>
        </r>
      </text>
    </comment>
    <comment ref="AU1" authorId="0" shapeId="0" xr:uid="{7BC7CD7B-9984-4C39-8052-23168EA0BA7F}">
      <text>
        <r>
          <rPr>
            <sz val="11"/>
            <rFont val="Calibri"/>
            <family val="2"/>
          </rPr>
          <t>[FOB Cost $ (Value)]+[DI Total Load $]</t>
        </r>
      </text>
    </comment>
    <comment ref="AV1" authorId="0" shapeId="0" xr:uid="{B5284972-8E7C-4F38-8986-B3AAF9FDADAA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 xr:uid="{D4E2EB31-8A29-4539-BB4B-FE08B9451D84}">
      <text>
        <r>
          <rPr>
            <sz val="11"/>
            <rFont val="Calibri"/>
            <family val="2"/>
          </rPr>
          <t>[FOB Cost with Load $]*[Total Quantity]</t>
        </r>
      </text>
    </comment>
    <comment ref="BA1" authorId="0" shapeId="0" xr:uid="{10CBD64D-17BD-4414-BA92-D97E32C745F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<sst xmlns="http://schemas.openxmlformats.org/spreadsheetml/2006/main" count="65" uniqueCount="64">
  <si>
    <t>Brand</t>
  </si>
  <si>
    <t>Package Type</t>
  </si>
  <si>
    <t>Licensor</t>
  </si>
  <si>
    <t>Normal</t>
  </si>
  <si>
    <t>THROW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</si>
  <si>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</si>
  <si>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</si>
  <si>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</si>
  <si>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</si>
  <si>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</si>
  <si>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</si>
  <si>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</si>
  <si>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</si>
  <si>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</si>
  <si>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</si>
  <si>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</si>
  <si>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</si>
  <si>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</si>
  <si>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</si>
  <si>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</si>
  <si>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</si>
  <si>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</si>
  <si>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</si>
  <si>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</si>
  <si>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</si>
  <si>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</si>
  <si>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</si>
  <si>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</si>
  <si>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</si>
  <si>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</si>
  <si>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</si>
  <si>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</si>
  <si>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</si>
  <si>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</si>
  <si>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</si>
  <si>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</si>
  <si>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</si>
  <si>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</si>
  <si>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</si>
  <si>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</si>
  <si>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</si>
  <si>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</si>
  <si>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</si>
  <si>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</si>
  <si>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</si>
  <si>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</si>
  <si>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</si>
  <si>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</si>
  <si>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</si>
  <si>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</si>
  <si>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</si>
  <si>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</si>
  <si>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</si>
  <si>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</si>
  <si>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Shanghai, China</t>
  </si>
  <si>
    <t>Material-Short</t>
  </si>
  <si>
    <t>Animal Print</t>
  </si>
  <si>
    <t>100% Polyester Printed Throw Sock Set</t>
  </si>
  <si>
    <t>100% polyester knitted throw sock set</t>
  </si>
  <si>
    <t>100% polyester knitted Raschel plush</t>
  </si>
  <si>
    <t>50x60"+socks</t>
  </si>
  <si>
    <t>Testing</t>
  </si>
  <si>
    <t>FD90-557</t>
  </si>
  <si>
    <t>multi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</si>
</sst>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0.5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77" fontId="1" fillId="7" borderId="2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6" borderId="1" xfId="1" applyNumberFormat="1" applyFont="1" applyFill="1" applyBorder="1" applyAlignment="1">
      <alignment wrapText="1"/>
    </xf>
    <xf numFmtId="0" fontId="5" fillId="5" borderId="1" xfId="1" applyFont="1" applyFill="1" applyBorder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6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77" fontId="7" fillId="3" borderId="2" xfId="1" applyNumberFormat="1" applyFont="1" applyFill="1" applyBorder="1" applyAlignment="1">
      <alignment wrapText="1"/>
    </xf>
    <xf numFmtId="180" fontId="0" fillId="0" borderId="0" xfId="0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9" fillId="0" borderId="1" xfId="0" applyFont="1" applyBorder="1"/>
  </cellXfs>
  <cellStyles count="7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Percent 2" xfId="6" xr:uid="{E70589B9-27E6-48C2-9E75-E5CCCEF28152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76CC-2815-481A-847D-A2E3E6F7F712}">
  <dimension ref="A1:BA2"/>
  <sheetViews>
    <sheetView tabSelected="1" topLeftCell="V1" workbookViewId="0">
      <selection activeCell="AO8" sqref="AO8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9.5703125" style="3" customWidth="1"/>
    <col min="6" max="6" width="11.28515625" style="3" customWidth="1"/>
    <col min="7" max="7" width="11.5703125" style="3" customWidth="1"/>
    <col min="8" max="8" width="15.85546875" style="3" customWidth="1"/>
    <col min="9" max="9" width="21.42578125" style="3" customWidth="1"/>
    <col min="10" max="10" width="24.7109375" style="3" customWidth="1"/>
    <col min="11" max="11" width="22.140625" style="49" customWidth="1"/>
    <col min="12" max="12" width="7" style="3" customWidth="1"/>
    <col min="13" max="13" width="10.28515625" style="3" customWidth="1"/>
    <col min="14" max="14" width="6.140625" style="3" customWidth="1"/>
    <col min="15" max="15" width="6.85546875" style="3" customWidth="1"/>
    <col min="16" max="16" width="5.5703125" style="3" customWidth="1"/>
    <col min="17" max="17" width="8.570312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1" customWidth="1"/>
    <col min="25" max="25" width="8.7109375" style="41" customWidth="1"/>
    <col min="26" max="26" width="7.140625" style="41" customWidth="1"/>
    <col min="27" max="27" width="9" style="5" customWidth="1"/>
    <col min="28" max="28" width="6.28515625" style="7" customWidth="1"/>
    <col min="29" max="29" width="10" style="46" customWidth="1"/>
    <col min="30" max="30" width="9.85546875" style="7" customWidth="1"/>
    <col min="31" max="31" width="7.85546875" style="3" customWidth="1"/>
    <col min="32" max="32" width="8.85546875" style="6" customWidth="1"/>
    <col min="33" max="33" width="7.85546875" style="3" customWidth="1"/>
    <col min="34" max="34" width="8.42578125" style="8" customWidth="1"/>
    <col min="35" max="35" width="9" style="6" customWidth="1"/>
    <col min="36" max="36" width="7.85546875" style="8" customWidth="1"/>
    <col min="37" max="37" width="5.85546875" style="6" customWidth="1"/>
    <col min="38" max="39" width="9.5703125" style="8" customWidth="1"/>
    <col min="40" max="40" width="10" style="6" customWidth="1"/>
    <col min="41" max="41" width="9.5703125" style="6" customWidth="1"/>
    <col min="42" max="42" width="9.42578125" style="6" customWidth="1"/>
    <col min="43" max="43" width="7.140625" style="8" customWidth="1"/>
    <col min="44" max="44" width="7.85546875" style="8" customWidth="1"/>
    <col min="45" max="45" width="9.5703125" style="6" customWidth="1"/>
    <col min="46" max="46" width="8.140625" style="6" customWidth="1"/>
    <col min="47" max="47" width="9.140625" style="3" customWidth="1"/>
    <col min="48" max="49" width="9.140625" style="3"/>
    <col min="50" max="51" width="9.140625" style="6"/>
    <col min="52" max="16384" width="9.140625" style="3"/>
  </cols>
  <sheetData>
    <row r="1" spans="1:53" ht="68.099999999999994" customHeight="1">
      <c r="A1" s="11" t="s">
        <v>5</v>
      </c>
      <c r="B1" s="11" t="s">
        <v>6</v>
      </c>
      <c r="C1" s="39" t="s">
        <v>7</v>
      </c>
      <c r="D1" s="40" t="s">
        <v>0</v>
      </c>
      <c r="E1" s="40" t="s">
        <v>2</v>
      </c>
      <c r="F1" s="13" t="s">
        <v>50</v>
      </c>
      <c r="G1" s="39" t="s">
        <v>8</v>
      </c>
      <c r="H1" s="12" t="s">
        <v>9</v>
      </c>
      <c r="I1" s="38" t="s">
        <v>52</v>
      </c>
      <c r="J1" s="12" t="s">
        <v>10</v>
      </c>
      <c r="K1" s="38" t="s">
        <v>55</v>
      </c>
      <c r="L1" s="12" t="s">
        <v>11</v>
      </c>
      <c r="M1" s="12" t="s">
        <v>12</v>
      </c>
      <c r="N1" s="39" t="s">
        <v>13</v>
      </c>
      <c r="O1" s="39" t="s">
        <v>14</v>
      </c>
      <c r="P1" s="39" t="s">
        <v>15</v>
      </c>
      <c r="Q1" s="38" t="s">
        <v>53</v>
      </c>
      <c r="R1" s="14" t="s">
        <v>16</v>
      </c>
      <c r="S1" s="15" t="s">
        <v>17</v>
      </c>
      <c r="T1" s="16" t="s">
        <v>18</v>
      </c>
      <c r="U1" s="17" t="s">
        <v>19</v>
      </c>
      <c r="V1" s="18" t="s">
        <v>20</v>
      </c>
      <c r="W1" s="19" t="s">
        <v>1</v>
      </c>
      <c r="X1" s="42" t="s">
        <v>21</v>
      </c>
      <c r="Y1" s="42" t="s">
        <v>22</v>
      </c>
      <c r="Z1" s="42" t="s">
        <v>23</v>
      </c>
      <c r="AA1" s="20" t="s">
        <v>24</v>
      </c>
      <c r="AB1" s="21" t="s">
        <v>25</v>
      </c>
      <c r="AC1" s="47" t="s">
        <v>26</v>
      </c>
      <c r="AD1" s="22" t="s">
        <v>27</v>
      </c>
      <c r="AE1" s="11" t="s">
        <v>28</v>
      </c>
      <c r="AF1" s="23" t="s">
        <v>29</v>
      </c>
      <c r="AG1" s="11" t="s">
        <v>30</v>
      </c>
      <c r="AH1" s="24" t="s">
        <v>31</v>
      </c>
      <c r="AI1" s="25" t="s">
        <v>32</v>
      </c>
      <c r="AJ1" s="24" t="s">
        <v>33</v>
      </c>
      <c r="AK1" s="23" t="s">
        <v>34</v>
      </c>
      <c r="AL1" s="44" t="s">
        <v>35</v>
      </c>
      <c r="AM1" s="23" t="s">
        <v>36</v>
      </c>
      <c r="AN1" s="19" t="s">
        <v>61</v>
      </c>
      <c r="AO1" s="24" t="s">
        <v>37</v>
      </c>
      <c r="AP1" s="23" t="s">
        <v>38</v>
      </c>
      <c r="AQ1" s="19" t="s">
        <v>39</v>
      </c>
      <c r="AR1" s="24" t="s">
        <v>40</v>
      </c>
      <c r="AS1" s="23" t="s">
        <v>41</v>
      </c>
      <c r="AT1" s="23" t="s">
        <v>42</v>
      </c>
      <c r="AU1" s="26" t="s">
        <v>43</v>
      </c>
      <c r="AV1" s="26" t="s">
        <v>44</v>
      </c>
      <c r="AW1" s="45" t="s">
        <v>45</v>
      </c>
      <c r="AX1" s="11" t="s">
        <v>46</v>
      </c>
      <c r="AY1" s="11" t="s">
        <v>47</v>
      </c>
      <c r="AZ1" s="27" t="s">
        <v>48</v>
      </c>
      <c r="BA1" s="27" t="s">
        <v>49</v>
      </c>
    </row>
    <row r="2" spans="1:53" ht="45">
      <c r="A2" s="28">
        <v>1</v>
      </c>
      <c r="B2" s="1"/>
      <c r="C2" s="1"/>
      <c r="D2" s="1"/>
      <c r="E2" s="1"/>
      <c r="F2" s="1" t="s">
        <v>4</v>
      </c>
      <c r="G2" s="1" t="s">
        <v>56</v>
      </c>
      <c r="H2" s="1" t="s">
        <v>57</v>
      </c>
      <c r="I2" s="50" t="s">
        <v>58</v>
      </c>
      <c r="J2" s="51" t="s">
        <v>59</v>
      </c>
      <c r="K2" s="51" t="s">
        <v>59</v>
      </c>
      <c r="L2" s="51" t="s">
        <v>60</v>
      </c>
      <c r="M2" s="52" t="s">
        <v>63</v>
      </c>
      <c r="N2" s="1"/>
      <c r="O2" s="1" t="s">
        <v>62</v>
      </c>
      <c r="P2" s="1"/>
      <c r="Q2" s="51" t="s">
        <v>51</v>
      </c>
      <c r="R2" s="29"/>
      <c r="S2" s="30"/>
      <c r="T2" s="31" t="str">
        <f>IF(ISERROR(R2/S2),"",R2/S2)</f>
        <v/>
      </c>
      <c r="U2" s="32">
        <v>2</v>
      </c>
      <c r="V2" s="9"/>
      <c r="W2" s="1" t="s">
        <v>3</v>
      </c>
      <c r="X2" s="43">
        <v>74.5</v>
      </c>
      <c r="Y2" s="43">
        <v>60</v>
      </c>
      <c r="Z2" s="43">
        <v>40</v>
      </c>
      <c r="AA2" s="30"/>
      <c r="AB2" s="33">
        <v>24</v>
      </c>
      <c r="AC2" s="48">
        <f>IF(X2="","",X2*Y2*Z2/1000000)</f>
        <v>0.17899999999999999</v>
      </c>
      <c r="AD2" s="34">
        <f>IF(AB2="","",65/AC2*AB2)</f>
        <v>8715</v>
      </c>
      <c r="AE2" s="1"/>
      <c r="AF2" s="35">
        <f>IF(ISERROR(AE2/AD2),"",AE2/AD2)</f>
        <v>0</v>
      </c>
      <c r="AG2" s="1"/>
      <c r="AH2" s="36">
        <f>8.5%*0.67+14.6%*0.33+30%</f>
        <v>0.40510000000000002</v>
      </c>
      <c r="AI2" s="35">
        <f>IF(ISERROR(U2*AH2),"",U2*AH2)</f>
        <v>0.81</v>
      </c>
      <c r="AJ2" s="36">
        <v>0.01</v>
      </c>
      <c r="AK2" s="35">
        <f>IF(ISERROR(AW2*AJ2),"",AW2*AJ2)</f>
        <v>0.02</v>
      </c>
      <c r="AL2" s="36"/>
      <c r="AM2" s="35">
        <f>IF(ISERROR(AW2*AL2),"",AW2*AL2)</f>
        <v>0</v>
      </c>
      <c r="AN2" s="1">
        <v>0.03</v>
      </c>
      <c r="AO2" s="36">
        <v>0</v>
      </c>
      <c r="AP2" s="35">
        <f>AN2</f>
        <v>0.03</v>
      </c>
      <c r="AQ2" s="9"/>
      <c r="AR2" s="36">
        <v>0</v>
      </c>
      <c r="AS2" s="35">
        <f>IF(ISERROR(AW2*AR2),"",AW2*AR2)</f>
        <v>0</v>
      </c>
      <c r="AT2" s="35">
        <f>IF(ISERROR(AK2+AM2+AP2+AS2),"",AK2+AM2+AP2+AS2)</f>
        <v>0.05</v>
      </c>
      <c r="AU2" s="35">
        <f t="shared" ref="AU2" si="0">IF(ISERROR(U2+AT2),"",U2+AT2)</f>
        <v>2.0499999999999998</v>
      </c>
      <c r="AV2" s="37">
        <f>IF(ISERROR((AW2-AU2)/AW2),"",(AW2-AU2)/AW2)</f>
        <v>0.1202</v>
      </c>
      <c r="AW2" s="35">
        <v>2.33</v>
      </c>
      <c r="AX2" s="9" t="s">
        <v>54</v>
      </c>
      <c r="AY2" s="10"/>
      <c r="AZ2" s="35">
        <f>IF(ISERROR(AU2*AY2),"",AU2*AY2)</f>
        <v>0</v>
      </c>
      <c r="BA2" s="35">
        <f>IF(ISERROR(AW2*AY2),"",AW2*AY2)</f>
        <v>0</v>
      </c>
    </row>
  </sheetData>
  <sheetProtection insertRows="0" deleteRows="0" sort="0"/>
  <protectedRanges>
    <protectedRange sqref="AX1 AL1:AM1 L3:AT240 A2:J240 AY2 K2:AW2" name="Range1"/>
    <protectedRange sqref="K3:K247" name="Range1_1"/>
  </protectedRanges>
  <phoneticPr fontId="8" type="noConversion"/>
  <dataValidations count="1">
    <dataValidation type="list" allowBlank="1" showInputMessage="1" showErrorMessage="1" sqref="D2:F2 AX2 Q2 W2" xr:uid="{1395DBF2-9719-490D-A5F3-FDB71566C045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2025-07-31T02:08:21Z</dcterms:modified>
</cp:coreProperties>
</file>