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710ED3E8-EBE8-4A4A-B7E4-D6B6499C4E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>'[1]Hardline Drop down'!#REF!</definedName>
    <definedName name="aaaaaaaaa">#REF!</definedName>
    <definedName name="ACCESSORIES">'[2]x-Lists'!$AH$2:$AH$12</definedName>
    <definedName name="ALLOCATION">'[2]x-Lists'!$Q$2</definedName>
    <definedName name="APL">[3]Instructions!$DP$3:$DP$6</definedName>
    <definedName name="ARTIFICIALFLOWERSPLANTSA1">[4]!Table1[[#All],[VALENCE]]</definedName>
    <definedName name="ARTIFICIALFLOWERSPLANTSAW2">#REF!</definedName>
    <definedName name="ARTIFICIALFLOWERSPLANTSSILHOUETTE">[4]!Table1[[#All],[QUILT]]</definedName>
    <definedName name="AssortedSKU_Range">[5]Mapping!$J$2:$J$3</definedName>
    <definedName name="Banner">'[1]Hardline Drop down'!$H$5:$H$8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[4]!Table1[[#All],[BEDDING]]</definedName>
    <definedName name="BEDBATHSIZE">[4]!Table1[[#All],[FULL/QUEEN]]</definedName>
    <definedName name="BEDBATHTICKETTYPE">[4]!Table1[[#All],[SMALL GUM]]</definedName>
    <definedName name="BEDBATHTICKETYPE">[4]!Table1[[#All],[SMALL GUM]]</definedName>
    <definedName name="BEDDING">[4]!Table1[[#All],[BEDSKIRTS]]</definedName>
    <definedName name="BIG_IDEAS">'[2]x-Lists'!$AU$2:$AU$17</definedName>
    <definedName name="BLANKETSTHROWSA1">[4]!Table1[[#All],[KING]]</definedName>
    <definedName name="BLANKETSTHROWSS">[4]!Table1[[#All],[KING SHAM]]</definedName>
    <definedName name="BULKPREPACKTYPE">'[2]x-Lists'!$H$2:$H$4</definedName>
    <definedName name="BuyUnits_Range">[5]Mapping!$B$2:$B$55</definedName>
    <definedName name="ca_available_Range">[5]Mapping!$AB$2:$AB$5</definedName>
    <definedName name="ca_Compliant_Range">[5]Mapping!$BJ$2:$BJ$4</definedName>
    <definedName name="ca_CompliantReason_Range">[5]Mapping!$BL$2:$BL$13</definedName>
    <definedName name="ca_SisVendor_Range">[5]Mapping!$BH$2:$BH$3</definedName>
    <definedName name="ca_stuffedarticlesreg_Range">[5]Mapping!$AD$2:$AD$6</definedName>
    <definedName name="CANDLEHOLDERS">[4]!Table1[KING]</definedName>
    <definedName name="CANDLES">[4]!Table1[[#All],[BEDSKIRTS]]</definedName>
    <definedName name="CANDLESA1">[4]!Table1[TWIN]</definedName>
    <definedName name="CANDLESA2">[4]!Table1[Column13]</definedName>
    <definedName name="CANDLESETS">[4]!Table1[TWIN]</definedName>
    <definedName name="CANDLESMATERIAL">#REF!</definedName>
    <definedName name="CANDLESMATERIAL\">#REF!</definedName>
    <definedName name="CANDLESPRODUCT">[4]!Table1[[#Headers],[BEDSKIRTS]]</definedName>
    <definedName name="CANDLESSILHOUETTE">[4]!Table1[[#All],[COMFORTER SET]]</definedName>
    <definedName name="CANDLESTICKETTYPE">[4]!Table1[[#All],[LARGE GUM]]</definedName>
    <definedName name="CANDLESTICKETYPE">[4]!Table1[LARGE GUM]</definedName>
    <definedName name="Case_Freight_Range">[5]Mapping!$F$2:$F$19</definedName>
    <definedName name="CATEGORY">[6]Sheet1!$DW$2:$DW$3</definedName>
    <definedName name="CFSCY">'[2]x-imports'!$A$2:$A$3</definedName>
    <definedName name="CLIMATE">'[2]x-Lists'!$O$2:$O$11</definedName>
    <definedName name="COLOR">'[2]x-Lists'!$AB$2:$AB$7</definedName>
    <definedName name="COLOR_FAMILY">'[2]x-Lists'!$AC$2:$AC$19</definedName>
    <definedName name="colour">[6]Sheet1!$EH$2:$EH$3</definedName>
    <definedName name="COMFORTERSBEDDINGSETSA1">[4]!Table1[[#All],[TWIN]]</definedName>
    <definedName name="COMFORTERSBEDDINGSETSS">[4]!Table1[[#All],[COMFORTER SET]]</definedName>
    <definedName name="COO_Dest">[5]COO!$D$1:$D$3:'[5]COO'!$D$2</definedName>
    <definedName name="COOCountry_Range">[5]Mapping!$R$2:$R$245</definedName>
    <definedName name="COODest_Range">[5]Mapping!$P$2:$P$3</definedName>
    <definedName name="CURTAINSDRAPESA1">[4]!Table1[[#All],[VALENCE]]</definedName>
    <definedName name="CURTAINSDRAPESS">[4]!Table1[[#All],[OTHER]]</definedName>
    <definedName name="d">[7]Mapping!$AR$2:$AR$84</definedName>
    <definedName name="_xlnm.Database">'[2]x-Lists'!$A$2:$A$9</definedName>
    <definedName name="dealPricing_Range">[5]Mapping!$BD$2:$BD$3</definedName>
    <definedName name="DEC">#REF!</definedName>
    <definedName name="DECOARTIVEACCENTSSILHOUETTE">[4]!Table1[[#All],[DUVETS]]</definedName>
    <definedName name="DECOR">#REF!</definedName>
    <definedName name="DECORA1">[4]!Table1[NOT USED]</definedName>
    <definedName name="DECORATIVEACCENSSILHOUETTE">#REF!</definedName>
    <definedName name="DECORATIVEACCENTS">[4]!Table1[[#All],[THROW PILLOWS]]</definedName>
    <definedName name="DECORATIVEACCENTSA1">[4]!Table1[[#All],[KING]]</definedName>
    <definedName name="DECORATIVEACCENTSA2">#REF!</definedName>
    <definedName name="DECORATIVEACCENTSSILHOUETTE">[4]!Table1[[#All],[DUVETS]]</definedName>
    <definedName name="DECORATIVEPILLOWSCHAIRPADS">[4]!Table1[[#All],[THROW PILLOWS]]</definedName>
    <definedName name="DECORATIVEPILLOWSCHAIRPADSA1">[4]!Table1[[#All],[QUEEN]]</definedName>
    <definedName name="DECORPRODUCT">#REF!</definedName>
    <definedName name="Description1_Range">[5]Mapping!$AQ$2:$AQ$72</definedName>
    <definedName name="Description2_Range">[5]Mapping!$AR$2:$AR$84</definedName>
    <definedName name="DESTINATIONPORT">'[2]x-imports'!$B$2:$B$3</definedName>
    <definedName name="DIAMETER">'[2]x-Lists'!$AM$2:$AM$9</definedName>
    <definedName name="Division1">'[1]Hardline Drop down'!$A$5:$A$16</definedName>
    <definedName name="DUVETCOVERSA1">[4]!Table1[[#All],[EURO]]</definedName>
    <definedName name="DUVETCOVERSS">[4]!Table1[[#All],[DUVETS]]</definedName>
    <definedName name="ENERGY_EFFICIENT">'[2]x-Lists'!$AJ$2:$AJ$7</definedName>
    <definedName name="ESSENTIALOILDIFFUSERS">#REF!</definedName>
    <definedName name="ESSENTIALOILSDIFFUSERS">#REF!</definedName>
    <definedName name="EVENT">'[2]x-Lists'!$AQ$2:$AQ$8</definedName>
    <definedName name="FABRIC_WEIGHT">'[2]x-Lists'!$AI$2:$AI$5</definedName>
    <definedName name="Feature1_Range">[5]Mapping!$AG$2:$AG$20</definedName>
    <definedName name="Feature10_Range">[5]Mapping!$AP$2:$AP$20</definedName>
    <definedName name="Feature2_Range">[5]Mapping!$AH$2:$AH$25</definedName>
    <definedName name="Feature3_Range">[5]Mapping!$AI$2:$AI$7</definedName>
    <definedName name="Feature4_Range">[5]Mapping!$AJ$2:$AJ$6</definedName>
    <definedName name="Feature5_Range">[5]Mapping!$AK$2:$AK$15</definedName>
    <definedName name="Feature6_Range">[5]Mapping!$AL$2:$AL$17</definedName>
    <definedName name="Feature7_Range">[5]Mapping!$AM$2:$AM$21</definedName>
    <definedName name="Feature8_Range">[5]Mapping!$AN$2:$AN$9</definedName>
    <definedName name="Feature9_Range">[5]Mapping!$AO$2:$AO$5</definedName>
    <definedName name="FIFRACompliance_Range">[5]Mapping!$L$2:$L$10</definedName>
    <definedName name="FIFRAExemption_Range">[5]Mapping!$N$2:$N$3</definedName>
    <definedName name="FILL">'[2]x-Lists'!$AR$2:$AR$7</definedName>
    <definedName name="fiscalweeks">#REF!</definedName>
    <definedName name="foam">[6]Sheet1!$EC$2:$EC$3</definedName>
    <definedName name="FOBPORT">'[2]x-imports'!$C$2:$C$40</definedName>
    <definedName name="FRAGRANCEACCESSORIES">[4]!Table1[NOT USED]</definedName>
    <definedName name="FRAGRANCEPLUGINS">[4]!Table1[Column13]</definedName>
    <definedName name="FRAGRANCESPRAYS">#REF!</definedName>
    <definedName name="FRAMES">[4]!Table1[THROW PILLOWS]</definedName>
    <definedName name="FRAMESA1">[4]!Table1[KING]</definedName>
    <definedName name="FRAMESA2">#REF!</definedName>
    <definedName name="FRAMESTICKETTYPE">#REF!</definedName>
    <definedName name="FREIGHT">'[2]x-Lists'!$I$2:$I$5</definedName>
    <definedName name="gen_nontxtl_UOM_Range">[5]Mapping!$Z$2:$Z$11</definedName>
    <definedName name="gen_txtl_permlbl_careinstr_Range">[5]Mapping!$V$2:$V$9</definedName>
    <definedName name="gen_txtl_permlbl_fabrcont_Range">[5]Mapping!$X$2:$X$12</definedName>
    <definedName name="gen_txtl_permlbl_vendinfo_Range">[5]Mapping!$T$2:$T$8</definedName>
    <definedName name="GENDER">'[2]x-Lists'!$AD$2:$AD$5</definedName>
    <definedName name="HOLIDAY">'[2]x-Lists'!$AP$2:$AP$10</definedName>
    <definedName name="HOMEDECOR">[4]!Table1[[#All],[DECORATIVE PILLOWS &amp; CHAIR PADS]]</definedName>
    <definedName name="HOMEDECORSIZE">[4]!Table1[[#All],[UNKOWN]]</definedName>
    <definedName name="HOMEDECORTICKETTYPE">[4]!Table1[[#All],[LARGE GUM]]</definedName>
    <definedName name="JARCANDLES">#REF!</definedName>
    <definedName name="JARS">#REF!</definedName>
    <definedName name="KD">[6]Sheet1!$DS$2:$DS$2</definedName>
    <definedName name="KIDSBEDDINGA1">[4]!Table1[[#All],[STANDARD]]</definedName>
    <definedName name="KIDSBEDDINGS">[4]!Table1[[#All],[COORDINATING PILLOWS]]</definedName>
    <definedName name="LicensedProduct_Range">[5]Mapping!$AF$2:$AF$3</definedName>
    <definedName name="LIFESTYLE">'[2]x-Lists'!$T$2:$T$5</definedName>
    <definedName name="LOCALIZATION__PRICEPOINT">'[2]x-Lists'!$Z$2:$Z$5</definedName>
    <definedName name="M">[6]Sheet1!$EA$2:$EA$3</definedName>
    <definedName name="MATERIAL">'[2]x-Lists'!$AE$2:$AE$83</definedName>
    <definedName name="MELTS">#REF!</definedName>
    <definedName name="NOPE">[4]!Table1[[#All],[BEDDING]]</definedName>
    <definedName name="NOTHING">[4]!Table1[[#Headers],[DECORATIVE PILLOWS &amp; CHAIR PADS]]</definedName>
    <definedName name="NOVELTYCANDLES\">#REF!</definedName>
    <definedName name="Office">'[1]Hardline Drop down'!$C$5:$C$21</definedName>
    <definedName name="OTHERCANDLES">#REF!</definedName>
    <definedName name="PACK">[6]Sheet1!$EE$2:$EE$3</definedName>
    <definedName name="PACK_SET">'[2]x-Lists'!$AO$2:$AO$34</definedName>
    <definedName name="PATTERN">'[2]x-Lists'!$AF$2:$AF$49</definedName>
    <definedName name="PAYMENTTERMS">'[2]x-imports'!$E$2:$E$3</definedName>
    <definedName name="PICTUREFRAMESPHOTOALBUMS">[4]!Table1[[#All],[VALENCES]]</definedName>
    <definedName name="PICTUREFRAMESPHOTOALBUMSA1">[4]!Table1[[#All],[NOT USED]]</definedName>
    <definedName name="PICTUREFRAMESPHOTOALBUMSA2">#REF!</definedName>
    <definedName name="PICTUREFRAMESPHOTOALBUMSSILHOUETTE">[4]!Table1[[#All],[COORDINATING PILLOWS]]</definedName>
    <definedName name="PILLARCANDLES">#REF!</definedName>
    <definedName name="PILLOWSHAMSA1">[4]!Table1[[#All],[CAL KING]]</definedName>
    <definedName name="PILLOWSHAMSS">[4]!Table1[[#All],[STD SHAM]]</definedName>
    <definedName name="PITCTUREFRAMESPHOTOALBUMS">[4]!Table1[[#All],[VALENCES]]</definedName>
    <definedName name="PO_BUY_TYPE">'[2]x-Lists'!$W$2:$W$5</definedName>
    <definedName name="POOP">#REF!</definedName>
    <definedName name="PORT_IFF">[8]a!$A$10:$B$35</definedName>
    <definedName name="POTPOURRI">#REF!</definedName>
    <definedName name="POtype">#REF!</definedName>
    <definedName name="Preticketed_Range">[5]Mapping!$H$2:$H$3</definedName>
    <definedName name="ProductLine">'[1]Hardline Drop down'!#REF!</definedName>
    <definedName name="QUEUING">'[2]x-Lists'!$P$2</definedName>
    <definedName name="QUEUING_ITEMS">'[2]x-Lists'!$Y$2:$Y$50</definedName>
    <definedName name="QUILTSANDCOVERLETSA1">[4]!Table1[[#All],[KING / CAL KING]]</definedName>
    <definedName name="QUILTSANDCOVERLETSS">[4]!Table1[[#All],[QUILT]]</definedName>
    <definedName name="retailAK_O_YN_Range">[5]Mapping!$AV$2:$AV$3</definedName>
    <definedName name="retailCA_O_YN_Range">[5]Mapping!$AZ$2:$AZ$3</definedName>
    <definedName name="retailHA_O_YN_Range">[5]Mapping!$BB$2:$BB$3</definedName>
    <definedName name="retailPR_O_YN_Range">[5]Mapping!$AX$2:$AX$3</definedName>
    <definedName name="retailUS_O_YN_Range">[5]Mapping!$AT$2:$AT$3</definedName>
    <definedName name="SCORECARD">'[2]x-Lists'!$E$2:$E$5</definedName>
    <definedName name="SEASON">'[2]x-Lists'!$L$2:$L$6</definedName>
    <definedName name="SellUnits_Range">[5]Mapping!$D$2:$D$53</definedName>
    <definedName name="SHAPE">'[2]x-Lists'!$AK$2:$AK$10</definedName>
    <definedName name="sheet1">'[1]Hardline Drop down'!#REF!</definedName>
    <definedName name="sheet10">'[1]Hardline Drop down'!#REF!</definedName>
    <definedName name="SHEETSA1">[4]!Table1[[#All],[KING PC]]</definedName>
    <definedName name="SHEETSS">[4]!Table1[[#All],[BEDDING SETS]]</definedName>
    <definedName name="SHIPTO">'[2]x-Lists'!$B$2:$B$6</definedName>
    <definedName name="SIZE">'[2]x-Lists'!$AL$2:$AL$66</definedName>
    <definedName name="Softline">'[1]Hardline Drop down'!#REF!</definedName>
    <definedName name="SoftlineDivision">'[1]Hardline Drop down'!#REF!</definedName>
    <definedName name="SPECIAL_PROCESSING">'[2]x-Lists'!$R$2:$R$15</definedName>
    <definedName name="suggestedMessage_Range">[5]Mapping!$BF$2:$BF$3</definedName>
    <definedName name="TESTING">'[2]x-Lists'!$AV$2:$AV$3</definedName>
    <definedName name="TEXTILE_ITEM">'[2]x-Lists'!$AG$2:$AG$62</definedName>
    <definedName name="THEME">'[2]x-Lists'!$AS$2:$AS$14</definedName>
    <definedName name="THREAD_COUNT">'[2]x-Lists'!$AN$2:$AN$27</definedName>
    <definedName name="THROWPILLOWSA1">[4]!Table1[[#All],[NOT USED]]</definedName>
    <definedName name="THROWPILLOWSS">[4]!Table1[[#All],[DEC PILLOW ]]</definedName>
    <definedName name="THROWSPILLOWSA1">[4]!Table1[[#All],[NOT USED]]</definedName>
    <definedName name="TICKETTYPE">'[2]x-Lists'!$N$2:$N$8</definedName>
    <definedName name="TransitCalendar">#REF!</definedName>
    <definedName name="TransitOTBWeeks">#REF!</definedName>
    <definedName name="TREATMENT">'[2]x-Lists'!$AT$2:$AT$28</definedName>
    <definedName name="UNIT">[6]Sheet1!$EF$2:$EF$3</definedName>
    <definedName name="Upload">'[1]Hardline Drop down'!$E$5</definedName>
    <definedName name="VALENCESA1">[4]!Table1[[#All],[PANEL]]</definedName>
    <definedName name="VALENCESS">[4]!Table1[[#All],[N/A]]</definedName>
    <definedName name="VASE">#REF!</definedName>
    <definedName name="VendorType">'[1]Hardline Drop down'!$F$5:$F$8</definedName>
    <definedName name="VOTIVETEALIGHTCANDLES">#REF!</definedName>
    <definedName name="WALLDECOR">[4]!Table1[VALENCES]</definedName>
    <definedName name="WALLDECORA1">#REF!</definedName>
    <definedName name="WALLDECORA2">#REF!</definedName>
    <definedName name="WALLDECORSILHOUETTE">[4]!Table1[[#All],[BEDDING SETS]]</definedName>
    <definedName name="WAXMELTSTARTS">#REF!</definedName>
    <definedName name="WAXMELTWARMERS">#REF!</definedName>
    <definedName name="WEB_SIZE_CHART">'[2]x-Lists'!$X$2:$X$46</definedName>
    <definedName name="WINDOWTREATMENTS">[4]!Table1[[#All],[VALENCES]]</definedName>
    <definedName name="wood">[6]Sheet1!$EG$2:$EG$3</definedName>
    <definedName name="WREATH">#REF!</definedName>
    <definedName name="YESNO">'[2]x-Lists'!$D$2:$D$3</definedName>
    <definedName name="栽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0" i="5" l="1"/>
  <c r="AI10" i="5"/>
  <c r="AM10" i="5" s="1"/>
  <c r="AF10" i="5"/>
  <c r="AA10" i="5"/>
  <c r="AB10" i="5" s="1"/>
  <c r="AD10" i="5" s="1"/>
  <c r="S10" i="5"/>
  <c r="AG10" i="5" l="1"/>
  <c r="AN10" i="5"/>
  <c r="AS10" i="5" l="1"/>
  <c r="AO10" i="5"/>
  <c r="AF4" i="5"/>
  <c r="AF5" i="5"/>
  <c r="AF9" i="5"/>
  <c r="AF8" i="5"/>
  <c r="AF7" i="5"/>
  <c r="AF6" i="5"/>
  <c r="AT9" i="5" l="1"/>
  <c r="AI9" i="5"/>
  <c r="AM9" i="5" s="1"/>
  <c r="AA9" i="5"/>
  <c r="AB9" i="5" s="1"/>
  <c r="AD9" i="5" s="1"/>
  <c r="S9" i="5"/>
  <c r="AT8" i="5"/>
  <c r="AI8" i="5"/>
  <c r="AM8" i="5" s="1"/>
  <c r="AA8" i="5"/>
  <c r="AB8" i="5" s="1"/>
  <c r="AD8" i="5" s="1"/>
  <c r="S8" i="5"/>
  <c r="AN8" i="5" l="1"/>
  <c r="AN9" i="5"/>
  <c r="AG9" i="5"/>
  <c r="AG8" i="5"/>
  <c r="AS8" i="5" l="1"/>
  <c r="AO8" i="5"/>
  <c r="AO9" i="5"/>
  <c r="AS9" i="5"/>
  <c r="AT7" i="5"/>
  <c r="AI7" i="5"/>
  <c r="AM7" i="5" s="1"/>
  <c r="AA7" i="5"/>
  <c r="AB7" i="5" s="1"/>
  <c r="AD7" i="5" s="1"/>
  <c r="S7" i="5"/>
  <c r="AT6" i="5"/>
  <c r="AI6" i="5"/>
  <c r="AA6" i="5"/>
  <c r="AB6" i="5" s="1"/>
  <c r="AD6" i="5" s="1"/>
  <c r="S6" i="5"/>
  <c r="AT5" i="5"/>
  <c r="AI5" i="5"/>
  <c r="AM5" i="5" s="1"/>
  <c r="AA5" i="5"/>
  <c r="AB5" i="5" s="1"/>
  <c r="AD5" i="5" s="1"/>
  <c r="S5" i="5"/>
  <c r="AT4" i="5"/>
  <c r="AI4" i="5"/>
  <c r="AM4" i="5" s="1"/>
  <c r="AA4" i="5"/>
  <c r="AB4" i="5" s="1"/>
  <c r="AD4" i="5" s="1"/>
  <c r="S4" i="5"/>
  <c r="AM6" i="5" l="1"/>
  <c r="AN6" i="5" s="1"/>
  <c r="AN4" i="5"/>
  <c r="AN7" i="5"/>
  <c r="AN5" i="5"/>
  <c r="AG5" i="5"/>
  <c r="AG6" i="5"/>
  <c r="AG7" i="5"/>
  <c r="AG4" i="5"/>
  <c r="AO5" i="5" l="1"/>
  <c r="AO6" i="5"/>
  <c r="AS5" i="5"/>
  <c r="AO7" i="5"/>
  <c r="AS7" i="5"/>
  <c r="AS4" i="5"/>
  <c r="AO4" i="5"/>
  <c r="AS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R3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A3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3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D3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G3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3" authorId="0" shapeId="0" xr:uid="{00000000-0006-0000-0100-000006000000}">
      <text>
        <r>
          <rPr>
            <sz val="11"/>
            <rFont val="Calibri"/>
            <family val="2"/>
          </rPr>
          <t>[JLA FOB Price Quote (Value)]*[DA %]</t>
        </r>
      </text>
    </comment>
    <comment ref="AL3" authorId="0" shapeId="0" xr:uid="{00000000-0006-0000-0100-000007000000}">
      <text>
        <r>
          <rPr>
            <sz val="11"/>
            <rFont val="Calibri"/>
            <family val="2"/>
          </rPr>
          <t>[JLA FOB Price Quote (Value)]*[Load 1 %]</t>
        </r>
      </text>
    </comment>
    <comment ref="AM3" authorId="0" shapeId="0" xr:uid="{00000000-0006-0000-0100-000008000000}">
      <text>
        <r>
          <rPr>
            <sz val="11"/>
            <rFont val="Calibri"/>
            <family val="2"/>
          </rPr>
          <t>[DA $]+[Load 1 $ (Fashion)]</t>
        </r>
      </text>
    </comment>
    <comment ref="AN3" authorId="0" shapeId="0" xr:uid="{00000000-0006-0000-0100-000009000000}">
      <text>
        <r>
          <rPr>
            <sz val="11"/>
            <rFont val="Calibri"/>
            <family val="2"/>
          </rPr>
          <t>[FOB Cost $ (Value)]+[DI Total Load $]</t>
        </r>
      </text>
    </comment>
    <comment ref="AO3" authorId="0" shapeId="0" xr:uid="{00000000-0006-0000-0100-00000A000000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S3" authorId="0" shapeId="0" xr:uid="{00000000-0006-0000-0100-00000B000000}">
      <text>
        <r>
          <rPr>
            <sz val="11"/>
            <rFont val="Calibri"/>
            <family val="2"/>
          </rPr>
          <t>[FOB Cost with Load $]*[Total Quantity]</t>
        </r>
      </text>
    </comment>
    <comment ref="AT3" authorId="0" shapeId="0" xr:uid="{00000000-0006-0000-0100-00000C000000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<sst xmlns="http://schemas.openxmlformats.org/spreadsheetml/2006/main" count="151" uniqueCount="88">
  <si>
    <t>Brand</t>
  </si>
  <si>
    <t>Kirkton House</t>
  </si>
  <si>
    <t>Copy the formula cost to here if no given value</t>
  </si>
  <si>
    <t>Free text</t>
  </si>
  <si>
    <t>Required</t>
  </si>
  <si>
    <t>Cost</t>
  </si>
  <si>
    <t>Freight</t>
  </si>
  <si>
    <t>Duty</t>
  </si>
  <si>
    <t>Load</t>
  </si>
  <si>
    <t>Price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</si>
  <si>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</si>
  <si>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</si>
  <si>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</si>
  <si>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</si>
  <si>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</si>
  <si>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</si>
  <si>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</si>
  <si>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</si>
  <si>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</si>
  <si>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</si>
  <si>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</si>
  <si>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</si>
  <si>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</si>
  <si>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</si>
  <si>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</si>
  <si>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</si>
  <si>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</si>
  <si>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</si>
  <si>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</si>
  <si>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</si>
  <si>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</si>
  <si>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</si>
  <si>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</si>
  <si>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</si>
  <si>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</si>
  <si>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</si>
  <si>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</si>
  <si>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</si>
  <si>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</si>
  <si>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</si>
  <si>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</si>
  <si>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</si>
  <si>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</si>
  <si>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</si>
  <si>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</si>
  <si>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</si>
  <si>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</si>
  <si>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</si>
  <si>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</si>
  <si>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</si>
  <si>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</si>
  <si>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</si>
  <si>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</si>
  <si>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</si>
  <si>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</si>
  <si>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Normal</t>
  </si>
  <si>
    <t>DUVET&amp;DUVET SET</t>
  </si>
  <si>
    <t>Set</t>
  </si>
  <si>
    <t>Duver/sham :100% ployester waffle woven face, 85gsm  MF solid reverse, button closure.</t>
    <phoneticPr fontId="8" type="noConversion"/>
  </si>
  <si>
    <t>Shiloh</t>
    <phoneticPr fontId="8" type="noConversion"/>
  </si>
  <si>
    <t>White Waffle</t>
    <phoneticPr fontId="8" type="noConversion"/>
  </si>
  <si>
    <t>Polyester Waffle Weave</t>
    <phoneticPr fontId="8" type="noConversion"/>
  </si>
  <si>
    <t>Duver/sham: 100% polyester crinkle solid, 85gsm  MF solid reverse, button closure.</t>
    <phoneticPr fontId="8" type="noConversion"/>
  </si>
  <si>
    <t>Polyester Crinkle Solid</t>
    <phoneticPr fontId="8" type="noConversion"/>
  </si>
  <si>
    <t>Duver/sham: 100% polyester linen like printed face, 85gsm  MF solid reverse, button closure.</t>
    <phoneticPr fontId="8" type="noConversion"/>
  </si>
  <si>
    <t xml:space="preserve">Polyester linen with Floral print </t>
    <phoneticPr fontId="8" type="noConversion"/>
  </si>
  <si>
    <t xml:space="preserve"> F/Q:88x92"/20x28"(2)</t>
    <phoneticPr fontId="8" type="noConversion"/>
  </si>
  <si>
    <t>F/Q:88x92"/20x28"(2)</t>
    <phoneticPr fontId="8" type="noConversion"/>
  </si>
  <si>
    <t>K:106x92"/20x36"(2)</t>
    <phoneticPr fontId="8" type="noConversion"/>
  </si>
  <si>
    <t>White</t>
    <phoneticPr fontId="8" type="noConversion"/>
  </si>
  <si>
    <t>TBD</t>
    <phoneticPr fontId="8" type="noConversion"/>
  </si>
  <si>
    <t>Linen/Black</t>
    <phoneticPr fontId="8" type="noConversion"/>
  </si>
  <si>
    <t>6302.32.2060</t>
  </si>
  <si>
    <t>6302.32.2060</t>
    <phoneticPr fontId="8" type="noConversion"/>
  </si>
  <si>
    <t>Floral Overall</t>
    <phoneticPr fontId="8" type="noConversion"/>
  </si>
  <si>
    <t>Shanghai, China</t>
  </si>
  <si>
    <t>ALDI12-1715</t>
  </si>
  <si>
    <t>ALDI12-1716</t>
  </si>
  <si>
    <t>ALDI12-1717</t>
  </si>
  <si>
    <t>ALDI12-1718</t>
  </si>
  <si>
    <t>ALDI12-1719</t>
  </si>
  <si>
    <t>ALDI12-1720</t>
  </si>
  <si>
    <t>White Waffle/Shiloh/Floral Overall</t>
    <phoneticPr fontId="8" type="noConversion"/>
  </si>
  <si>
    <t xml:space="preserve">Polyester Waffle Weave/Polyester Crinkle Solid/Polyester linen with Floral print </t>
    <phoneticPr fontId="8" type="noConversion"/>
  </si>
  <si>
    <t xml:space="preserve"> 3pcs Duvet Cover Set</t>
    <phoneticPr fontId="8" type="noConversion"/>
  </si>
  <si>
    <t>F/Q:88x92"/20x28"(2)/K:106x92"/20x36"(2)</t>
    <phoneticPr fontId="8" type="noConversion"/>
  </si>
  <si>
    <t>White/TBD/Linen/Black</t>
    <phoneticPr fontId="8" type="noConversion"/>
  </si>
  <si>
    <t>ALDI90-1721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</si>
</sst>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$&quot;#,##0.00_);[Red]\(&quot;$&quot;#,##0.00\)"/>
    <numFmt numFmtId="177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%"/>
    <numFmt numFmtId="182" formatCode="[$$-481]#,##0.00_);[Red]\([$$-481]#,##0.00\)"/>
    <numFmt numFmtId="183" formatCode="0_ "/>
  </numFmts>
  <fonts count="11" x14ac:knownFonts="1">
    <font>
      <sz val="11"/>
      <name val="Calibri"/>
      <charset val="134"/>
    </font>
    <font>
      <b/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9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177" fontId="7" fillId="0" borderId="0" applyFont="0" applyFill="0" applyBorder="0" applyAlignment="0" applyProtection="0"/>
    <xf numFmtId="0" fontId="7" fillId="0" borderId="0"/>
    <xf numFmtId="0" fontId="2" fillId="0" borderId="0"/>
    <xf numFmtId="9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2" fontId="2" fillId="0" borderId="0"/>
    <xf numFmtId="9" fontId="9" fillId="0" borderId="0" applyFont="0" applyFill="0" applyBorder="0" applyAlignment="0" applyProtection="0">
      <alignment vertical="center"/>
    </xf>
  </cellStyleXfs>
  <cellXfs count="57">
    <xf numFmtId="0" fontId="0" fillId="0" borderId="0" xfId="0"/>
    <xf numFmtId="0" fontId="7" fillId="0" borderId="0" xfId="2" applyAlignment="1">
      <alignment wrapText="1"/>
    </xf>
    <xf numFmtId="0" fontId="7" fillId="0" borderId="0" xfId="2" applyAlignment="1">
      <alignment horizontal="center" wrapText="1"/>
    </xf>
    <xf numFmtId="179" fontId="7" fillId="0" borderId="0" xfId="2" applyNumberFormat="1" applyAlignment="1">
      <alignment wrapText="1"/>
    </xf>
    <xf numFmtId="2" fontId="7" fillId="0" borderId="0" xfId="2" applyNumberFormat="1" applyAlignment="1">
      <alignment wrapText="1"/>
    </xf>
    <xf numFmtId="178" fontId="7" fillId="0" borderId="0" xfId="2" applyNumberFormat="1" applyAlignment="1">
      <alignment wrapText="1"/>
    </xf>
    <xf numFmtId="1" fontId="7" fillId="0" borderId="0" xfId="2" applyNumberFormat="1" applyAlignment="1">
      <alignment wrapText="1"/>
    </xf>
    <xf numFmtId="10" fontId="7" fillId="0" borderId="0" xfId="2" applyNumberFormat="1" applyAlignment="1">
      <alignment wrapText="1"/>
    </xf>
    <xf numFmtId="0" fontId="4" fillId="0" borderId="0" xfId="2" applyFont="1"/>
    <xf numFmtId="0" fontId="4" fillId="0" borderId="0" xfId="2" applyFont="1" applyAlignment="1">
      <alignment wrapText="1"/>
    </xf>
    <xf numFmtId="0" fontId="1" fillId="0" borderId="1" xfId="2" applyFont="1" applyBorder="1" applyAlignment="1">
      <alignment horizontal="center" wrapText="1"/>
    </xf>
    <xf numFmtId="0" fontId="1" fillId="4" borderId="1" xfId="2" applyFont="1" applyFill="1" applyBorder="1" applyAlignment="1">
      <alignment horizontal="center" wrapText="1"/>
    </xf>
    <xf numFmtId="0" fontId="3" fillId="4" borderId="1" xfId="2" applyFont="1" applyFill="1" applyBorder="1" applyAlignment="1">
      <alignment horizontal="center" wrapText="1"/>
    </xf>
    <xf numFmtId="0" fontId="3" fillId="2" borderId="1" xfId="2" applyFont="1" applyFill="1" applyBorder="1" applyAlignment="1">
      <alignment horizontal="center" wrapText="1"/>
    </xf>
    <xf numFmtId="0" fontId="1" fillId="2" borderId="1" xfId="2" applyFont="1" applyFill="1" applyBorder="1" applyAlignment="1">
      <alignment horizontal="center" wrapText="1"/>
    </xf>
    <xf numFmtId="0" fontId="7" fillId="0" borderId="1" xfId="2" applyBorder="1" applyAlignment="1">
      <alignment horizontal="center" wrapText="1"/>
    </xf>
    <xf numFmtId="0" fontId="7" fillId="0" borderId="1" xfId="2" applyBorder="1" applyAlignment="1">
      <alignment wrapText="1"/>
    </xf>
    <xf numFmtId="179" fontId="1" fillId="5" borderId="1" xfId="2" applyNumberFormat="1" applyFont="1" applyFill="1" applyBorder="1" applyAlignment="1">
      <alignment horizontal="center" wrapText="1"/>
    </xf>
    <xf numFmtId="179" fontId="7" fillId="0" borderId="1" xfId="2" applyNumberFormat="1" applyBorder="1" applyAlignment="1">
      <alignment wrapText="1"/>
    </xf>
    <xf numFmtId="178" fontId="7" fillId="0" borderId="0" xfId="2" applyNumberFormat="1"/>
    <xf numFmtId="2" fontId="1" fillId="5" borderId="1" xfId="2" applyNumberFormat="1" applyFont="1" applyFill="1" applyBorder="1" applyAlignment="1">
      <alignment horizontal="center" wrapText="1"/>
    </xf>
    <xf numFmtId="178" fontId="5" fillId="5" borderId="1" xfId="3" applyNumberFormat="1" applyFont="1" applyFill="1" applyBorder="1" applyAlignment="1">
      <alignment wrapText="1"/>
    </xf>
    <xf numFmtId="178" fontId="1" fillId="7" borderId="3" xfId="2" applyNumberFormat="1" applyFont="1" applyFill="1" applyBorder="1" applyAlignment="1">
      <alignment horizontal="center" wrapText="1"/>
    </xf>
    <xf numFmtId="178" fontId="1" fillId="5" borderId="1" xfId="2" applyNumberFormat="1" applyFont="1" applyFill="1" applyBorder="1" applyAlignment="1">
      <alignment horizontal="center" wrapText="1"/>
    </xf>
    <xf numFmtId="0" fontId="3" fillId="0" borderId="1" xfId="2" applyFont="1" applyBorder="1" applyAlignment="1">
      <alignment horizontal="center" wrapText="1"/>
    </xf>
    <xf numFmtId="2" fontId="1" fillId="0" borderId="1" xfId="2" applyNumberFormat="1" applyFont="1" applyBorder="1" applyAlignment="1">
      <alignment horizontal="center" wrapText="1"/>
    </xf>
    <xf numFmtId="2" fontId="7" fillId="0" borderId="1" xfId="2" applyNumberFormat="1" applyBorder="1" applyAlignment="1">
      <alignment wrapText="1"/>
    </xf>
    <xf numFmtId="178" fontId="0" fillId="8" borderId="1" xfId="1" applyNumberFormat="1" applyFont="1" applyFill="1" applyBorder="1" applyAlignment="1">
      <alignment wrapText="1"/>
    </xf>
    <xf numFmtId="178" fontId="7" fillId="0" borderId="3" xfId="2" applyNumberFormat="1" applyBorder="1" applyAlignment="1">
      <alignment wrapText="1"/>
    </xf>
    <xf numFmtId="178" fontId="7" fillId="0" borderId="1" xfId="2" applyNumberFormat="1" applyBorder="1" applyAlignment="1">
      <alignment wrapText="1"/>
    </xf>
    <xf numFmtId="1" fontId="1" fillId="0" borderId="1" xfId="2" applyNumberFormat="1" applyFont="1" applyBorder="1" applyAlignment="1">
      <alignment horizontal="center" wrapText="1"/>
    </xf>
    <xf numFmtId="2" fontId="5" fillId="0" borderId="1" xfId="3" applyNumberFormat="1" applyFont="1" applyBorder="1" applyAlignment="1">
      <alignment wrapText="1"/>
    </xf>
    <xf numFmtId="1" fontId="5" fillId="0" borderId="1" xfId="3" applyNumberFormat="1" applyFont="1" applyBorder="1" applyAlignment="1">
      <alignment wrapText="1"/>
    </xf>
    <xf numFmtId="178" fontId="5" fillId="0" borderId="1" xfId="3" applyNumberFormat="1" applyFont="1" applyBorder="1" applyAlignment="1">
      <alignment wrapText="1"/>
    </xf>
    <xf numFmtId="10" fontId="1" fillId="0" borderId="1" xfId="2" applyNumberFormat="1" applyFont="1" applyBorder="1" applyAlignment="1">
      <alignment horizontal="center" wrapText="1"/>
    </xf>
    <xf numFmtId="1" fontId="7" fillId="0" borderId="1" xfId="2" applyNumberFormat="1" applyBorder="1" applyAlignment="1">
      <alignment wrapText="1"/>
    </xf>
    <xf numFmtId="2" fontId="7" fillId="8" borderId="1" xfId="2" applyNumberFormat="1" applyFill="1" applyBorder="1" applyAlignment="1">
      <alignment wrapText="1"/>
    </xf>
    <xf numFmtId="1" fontId="7" fillId="8" borderId="1" xfId="2" applyNumberFormat="1" applyFill="1" applyBorder="1" applyAlignment="1">
      <alignment wrapText="1"/>
    </xf>
    <xf numFmtId="178" fontId="7" fillId="8" borderId="1" xfId="2" applyNumberFormat="1" applyFill="1" applyBorder="1" applyAlignment="1">
      <alignment wrapText="1"/>
    </xf>
    <xf numFmtId="10" fontId="7" fillId="0" borderId="1" xfId="2" applyNumberFormat="1" applyBorder="1" applyAlignment="1">
      <alignment wrapText="1"/>
    </xf>
    <xf numFmtId="178" fontId="5" fillId="2" borderId="1" xfId="3" applyNumberFormat="1" applyFont="1" applyFill="1" applyBorder="1" applyAlignment="1">
      <alignment wrapText="1"/>
    </xf>
    <xf numFmtId="0" fontId="5" fillId="3" borderId="1" xfId="3" applyFont="1" applyFill="1" applyBorder="1" applyAlignment="1">
      <alignment wrapText="1"/>
    </xf>
    <xf numFmtId="178" fontId="6" fillId="3" borderId="3" xfId="3" applyNumberFormat="1" applyFont="1" applyFill="1" applyBorder="1" applyAlignment="1">
      <alignment wrapText="1"/>
    </xf>
    <xf numFmtId="178" fontId="1" fillId="0" borderId="1" xfId="2" applyNumberFormat="1" applyFont="1" applyBorder="1" applyAlignment="1">
      <alignment horizontal="center" wrapText="1"/>
    </xf>
    <xf numFmtId="180" fontId="0" fillId="8" borderId="1" xfId="4" applyNumberFormat="1" applyFont="1" applyFill="1" applyBorder="1" applyAlignment="1">
      <alignment wrapText="1"/>
    </xf>
    <xf numFmtId="176" fontId="2" fillId="2" borderId="1" xfId="9" applyNumberFormat="1" applyFont="1" applyFill="1" applyBorder="1" applyAlignment="1">
      <alignment horizontal="center" vertical="center"/>
    </xf>
    <xf numFmtId="183" fontId="7" fillId="0" borderId="1" xfId="2" quotePrefix="1" applyNumberFormat="1" applyBorder="1" applyAlignment="1">
      <alignment wrapText="1"/>
    </xf>
    <xf numFmtId="0" fontId="1" fillId="5" borderId="2" xfId="2" applyFont="1" applyFill="1" applyBorder="1" applyAlignment="1">
      <alignment horizontal="center" wrapText="1"/>
    </xf>
    <xf numFmtId="0" fontId="1" fillId="6" borderId="2" xfId="2" applyFont="1" applyFill="1" applyBorder="1" applyAlignment="1">
      <alignment horizontal="center" wrapText="1"/>
    </xf>
    <xf numFmtId="0" fontId="1" fillId="6" borderId="4" xfId="2" applyFont="1" applyFill="1" applyBorder="1" applyAlignment="1">
      <alignment horizontal="center" wrapText="1"/>
    </xf>
    <xf numFmtId="0" fontId="1" fillId="9" borderId="2" xfId="2" applyFont="1" applyFill="1" applyBorder="1" applyAlignment="1">
      <alignment horizontal="center" wrapText="1"/>
    </xf>
    <xf numFmtId="0" fontId="1" fillId="5" borderId="3" xfId="2" applyFont="1" applyFill="1" applyBorder="1" applyAlignment="1">
      <alignment horizontal="center" wrapText="1"/>
    </xf>
    <xf numFmtId="0" fontId="1" fillId="5" borderId="5" xfId="2" applyFont="1" applyFill="1" applyBorder="1" applyAlignment="1">
      <alignment horizontal="center" wrapText="1"/>
    </xf>
    <xf numFmtId="0" fontId="1" fillId="5" borderId="6" xfId="2" applyFont="1" applyFill="1" applyBorder="1" applyAlignment="1">
      <alignment horizontal="center" wrapText="1"/>
    </xf>
    <xf numFmtId="0" fontId="1" fillId="3" borderId="3" xfId="2" applyFont="1" applyFill="1" applyBorder="1" applyAlignment="1">
      <alignment horizontal="center" wrapText="1"/>
    </xf>
    <xf numFmtId="0" fontId="1" fillId="3" borderId="5" xfId="2" applyFont="1" applyFill="1" applyBorder="1" applyAlignment="1">
      <alignment horizontal="center" wrapText="1"/>
    </xf>
    <xf numFmtId="0" fontId="1" fillId="3" borderId="6" xfId="2" applyFont="1" applyFill="1" applyBorder="1" applyAlignment="1">
      <alignment horizontal="center" wrapText="1"/>
    </xf>
  </cellXfs>
  <cellStyles count="10">
    <cellStyle name="Currency 2" xfId="1" xr:uid="{00000000-0005-0000-0000-000031000000}"/>
    <cellStyle name="Normal 2" xfId="2" xr:uid="{00000000-0005-0000-0000-000032000000}"/>
    <cellStyle name="Normal 2 18 2" xfId="3" xr:uid="{00000000-0005-0000-0000-000033000000}"/>
    <cellStyle name="Normal_jcp duet sheet and reversible sheet 09-27-2010" xfId="7" xr:uid="{A83645B0-DED3-45AC-A779-ADD6C6A50955}"/>
    <cellStyle name="Percent 2" xfId="4" xr:uid="{00000000-0005-0000-0000-000034000000}"/>
    <cellStyle name="Style 1" xfId="5" xr:uid="{00000000-0005-0000-0000-000035000000}"/>
    <cellStyle name="百分比" xfId="9" builtinId="5"/>
    <cellStyle name="常规" xfId="0" builtinId="0"/>
    <cellStyle name="样式 1" xfId="8" xr:uid="{C674C291-8B7B-4963-9317-97910A8B20D3}"/>
    <cellStyle name="样式 1 2" xfId="6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754529</xdr:colOff>
      <xdr:row>4</xdr:row>
      <xdr:rowOff>24131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9DB47450-FF76-4EE8-8783-C85BA1DFB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706" y="1329765"/>
          <a:ext cx="754529" cy="89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754529</xdr:colOff>
      <xdr:row>5</xdr:row>
      <xdr:rowOff>24132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8BA428AB-949D-4FD9-AB04-8CAE54858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706" y="2203824"/>
          <a:ext cx="754529" cy="89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2</xdr:col>
      <xdr:colOff>7223</xdr:colOff>
      <xdr:row>5</xdr:row>
      <xdr:rowOff>874059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A1847F-EF61-45E5-AF95-D75DF58C2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5706" y="3077882"/>
          <a:ext cx="1233147" cy="87405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2</xdr:col>
      <xdr:colOff>7223</xdr:colOff>
      <xdr:row>7</xdr:row>
      <xdr:rowOff>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1491F56-18C1-4429-8B5B-C0550FE1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5706" y="4034118"/>
          <a:ext cx="1233147" cy="87405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104590</xdr:colOff>
      <xdr:row>7</xdr:row>
      <xdr:rowOff>5099</xdr:rowOff>
    </xdr:from>
    <xdr:to>
      <xdr:col>1</xdr:col>
      <xdr:colOff>1017348</xdr:colOff>
      <xdr:row>8</xdr:row>
      <xdr:rowOff>97118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6FCD189C-6FC6-AF3E-53D3-E5BAF50A7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6" y="4913275"/>
          <a:ext cx="912758" cy="1048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97117</xdr:colOff>
      <xdr:row>7</xdr:row>
      <xdr:rowOff>799354</xdr:rowOff>
    </xdr:from>
    <xdr:to>
      <xdr:col>1</xdr:col>
      <xdr:colOff>1009875</xdr:colOff>
      <xdr:row>9</xdr:row>
      <xdr:rowOff>17314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E5FB3BF5-1A1B-4170-9EA5-D4382165A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823" y="5707530"/>
          <a:ext cx="912758" cy="1048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104590</xdr:colOff>
      <xdr:row>8</xdr:row>
      <xdr:rowOff>5099</xdr:rowOff>
    </xdr:from>
    <xdr:ext cx="912758" cy="1044519"/>
    <xdr:pic>
      <xdr:nvPicPr>
        <xdr:cNvPr id="6" name="图片 5">
          <a:extLst>
            <a:ext uri="{FF2B5EF4-FFF2-40B4-BE49-F238E27FC236}">
              <a16:creationId xmlns:a16="http://schemas.microsoft.com/office/drawing/2014/main" id="{E242BC0D-4889-49F4-B104-D4E9D9F98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619" y="4913275"/>
          <a:ext cx="912758" cy="10445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VD\AppData\Local\Microsoft\Windows\Temporary%20Internet%20Files\Content.Outlook\UNTFDTPU\ITP%20HS%20Watercolour%207pc%202014-10-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ork\ALDI%20&#38646;&#21806;&#23458;&#20154;\2024\Luxury%20713118%20Comforter%202025\Commitment%20sheet%20format%202023.9.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.lin/Desktop/Customers/Aldi/ALDI/2025/Quote/https:/jlahome1-my.sharepoint.com/Users/Minhas/AppData/Local/Microsoft/Windows/INetCache/Content.Outlook/VJ2E5VPJ/FA20%20BIG%20ONE%20JERSEY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qing\&#26700;&#38754;\BBB\item%20set%20up\Final\BBB_Bombay_Cambay_Item%20Set%20Up_201110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qianyueyun\Local%20Settings\Temporary%20Internet%20Files\Content.Outlook\S0EW6CGV\BBB%20VENDOR%20SET%20UP%20%20ROVERTALLEN%20CHARLESTON%206%2015%2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rdline ITP"/>
      <sheetName val="Hardline Drop down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Quote Sheet"/>
      <sheetName val="CCD"/>
      <sheetName val="JLA Spec Sheet"/>
      <sheetName val="Customer Setup"/>
      <sheetName val="Program Summary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20 BIG ONE JERSEY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10"/>
  <sheetViews>
    <sheetView tabSelected="1" topLeftCell="A4" zoomScale="85" zoomScaleNormal="85" workbookViewId="0">
      <selection activeCell="R10" sqref="R10"/>
    </sheetView>
  </sheetViews>
  <sheetFormatPr defaultColWidth="9.140625" defaultRowHeight="15" x14ac:dyDescent="0.25"/>
  <cols>
    <col min="1" max="1" width="6.5703125" style="2" customWidth="1"/>
    <col min="2" max="2" width="17.85546875" style="1" customWidth="1"/>
    <col min="3" max="3" width="8.42578125" style="1" customWidth="1"/>
    <col min="4" max="4" width="7.85546875" style="1" customWidth="1"/>
    <col min="5" max="5" width="11.28515625" style="1" customWidth="1"/>
    <col min="6" max="6" width="10.140625" style="1" customWidth="1"/>
    <col min="7" max="7" width="15.7109375" style="1" customWidth="1"/>
    <col min="8" max="8" width="17.42578125" style="1" customWidth="1"/>
    <col min="9" max="9" width="25.28515625" style="1" customWidth="1"/>
    <col min="10" max="10" width="14.5703125" style="1" customWidth="1"/>
    <col min="11" max="11" width="24.7109375" style="1" customWidth="1"/>
    <col min="12" max="12" width="22.85546875" style="1" customWidth="1"/>
    <col min="13" max="13" width="16.42578125" style="1" customWidth="1"/>
    <col min="14" max="14" width="22.28515625" style="1" customWidth="1"/>
    <col min="15" max="15" width="13.140625" style="1" customWidth="1"/>
    <col min="16" max="16" width="15.140625" style="3" customWidth="1"/>
    <col min="17" max="17" width="8" style="4" customWidth="1"/>
    <col min="18" max="18" width="14.5703125" style="5" customWidth="1"/>
    <col min="19" max="19" width="14.85546875" style="5" customWidth="1"/>
    <col min="20" max="20" width="8.140625" style="5" customWidth="1"/>
    <col min="21" max="21" width="9.42578125" style="1" customWidth="1"/>
    <col min="22" max="22" width="8.140625" style="4" customWidth="1"/>
    <col min="23" max="23" width="8.7109375" style="4" customWidth="1"/>
    <col min="24" max="24" width="7.140625" style="4" customWidth="1"/>
    <col min="25" max="25" width="9" style="4" customWidth="1"/>
    <col min="26" max="26" width="6.28515625" style="6" customWidth="1"/>
    <col min="27" max="27" width="10" style="4" customWidth="1"/>
    <col min="28" max="28" width="9.85546875" style="6" customWidth="1"/>
    <col min="29" max="29" width="7.85546875" style="1" customWidth="1"/>
    <col min="30" max="30" width="8.85546875" style="5" customWidth="1"/>
    <col min="31" max="31" width="13.85546875" style="1" customWidth="1"/>
    <col min="32" max="32" width="8.42578125" style="7" customWidth="1"/>
    <col min="33" max="33" width="9" style="5" customWidth="1"/>
    <col min="34" max="34" width="7.85546875" style="7" customWidth="1"/>
    <col min="35" max="35" width="10" style="5" customWidth="1"/>
    <col min="36" max="36" width="9.5703125" style="1" customWidth="1"/>
    <col min="37" max="37" width="9.5703125" style="7" customWidth="1"/>
    <col min="38" max="38" width="10" style="5" customWidth="1"/>
    <col min="39" max="39" width="9.5703125" style="5" customWidth="1"/>
    <col min="40" max="40" width="12.28515625" style="5" customWidth="1"/>
    <col min="41" max="41" width="9.140625" style="7" customWidth="1"/>
    <col min="42" max="42" width="11.7109375" style="5" customWidth="1"/>
    <col min="43" max="43" width="18.7109375" style="5" customWidth="1"/>
    <col min="44" max="44" width="9.5703125" style="5" customWidth="1"/>
    <col min="45" max="45" width="12.5703125" style="1" customWidth="1"/>
    <col min="46" max="46" width="11.85546875" style="1"/>
    <col min="47" max="47" width="9.140625" style="1"/>
    <col min="48" max="49" width="9.140625" style="5"/>
    <col min="50" max="16384" width="9.140625" style="1"/>
  </cols>
  <sheetData>
    <row r="1" spans="1:49" ht="21.95" customHeight="1" x14ac:dyDescent="0.25">
      <c r="D1" s="8"/>
      <c r="E1" s="9"/>
      <c r="S1" s="19" t="s">
        <v>2</v>
      </c>
      <c r="AJ1" s="1" t="s">
        <v>3</v>
      </c>
      <c r="AO1" s="5"/>
      <c r="AP1" s="7"/>
      <c r="AR1" s="1"/>
      <c r="AS1" s="5"/>
      <c r="AT1" s="5"/>
      <c r="AV1" s="1"/>
      <c r="AW1" s="1"/>
    </row>
    <row r="2" spans="1:49" x14ac:dyDescent="0.25">
      <c r="E2" s="1" t="s">
        <v>4</v>
      </c>
      <c r="G2" s="1" t="s">
        <v>4</v>
      </c>
      <c r="H2" s="1" t="s">
        <v>4</v>
      </c>
      <c r="I2" s="1" t="s">
        <v>4</v>
      </c>
      <c r="J2" s="1" t="s">
        <v>4</v>
      </c>
      <c r="K2" s="1" t="s">
        <v>4</v>
      </c>
      <c r="O2" s="1" t="s">
        <v>4</v>
      </c>
      <c r="P2" s="47" t="s">
        <v>5</v>
      </c>
      <c r="Q2" s="47"/>
      <c r="R2" s="47"/>
      <c r="S2" s="47"/>
      <c r="T2" s="47"/>
      <c r="U2" s="48" t="s">
        <v>6</v>
      </c>
      <c r="V2" s="48"/>
      <c r="W2" s="48"/>
      <c r="X2" s="48"/>
      <c r="Y2" s="48"/>
      <c r="Z2" s="48"/>
      <c r="AA2" s="48"/>
      <c r="AB2" s="48"/>
      <c r="AC2" s="48"/>
      <c r="AD2" s="49"/>
      <c r="AE2" s="50" t="s">
        <v>7</v>
      </c>
      <c r="AF2" s="50"/>
      <c r="AG2" s="50"/>
      <c r="AH2" s="51" t="s">
        <v>8</v>
      </c>
      <c r="AI2" s="52"/>
      <c r="AJ2" s="52"/>
      <c r="AK2" s="52"/>
      <c r="AL2" s="52"/>
      <c r="AM2" s="53"/>
      <c r="AN2" s="54" t="s">
        <v>9</v>
      </c>
      <c r="AO2" s="55"/>
      <c r="AP2" s="56"/>
      <c r="AQ2" s="29"/>
      <c r="AR2" s="35"/>
      <c r="AS2" s="29"/>
      <c r="AT2" s="29"/>
      <c r="AV2" s="1"/>
      <c r="AW2" s="1"/>
    </row>
    <row r="3" spans="1:49" ht="68.099999999999994" customHeight="1" x14ac:dyDescent="0.25">
      <c r="A3" s="10" t="s">
        <v>10</v>
      </c>
      <c r="B3" s="10" t="s">
        <v>11</v>
      </c>
      <c r="C3" s="11" t="s">
        <v>12</v>
      </c>
      <c r="D3" s="12" t="s">
        <v>0</v>
      </c>
      <c r="E3" s="13" t="s">
        <v>13</v>
      </c>
      <c r="F3" s="11" t="s">
        <v>14</v>
      </c>
      <c r="G3" s="14" t="s">
        <v>15</v>
      </c>
      <c r="H3" s="14" t="s">
        <v>16</v>
      </c>
      <c r="I3" s="14" t="s">
        <v>17</v>
      </c>
      <c r="J3" s="14" t="s">
        <v>18</v>
      </c>
      <c r="K3" s="14" t="s">
        <v>19</v>
      </c>
      <c r="L3" s="11" t="s">
        <v>20</v>
      </c>
      <c r="M3" s="11" t="s">
        <v>21</v>
      </c>
      <c r="N3" s="11" t="s">
        <v>22</v>
      </c>
      <c r="O3" s="14" t="s">
        <v>23</v>
      </c>
      <c r="P3" s="17" t="s">
        <v>24</v>
      </c>
      <c r="Q3" s="20" t="s">
        <v>25</v>
      </c>
      <c r="R3" s="21" t="s">
        <v>26</v>
      </c>
      <c r="S3" s="22" t="s">
        <v>27</v>
      </c>
      <c r="T3" s="23" t="s">
        <v>28</v>
      </c>
      <c r="U3" s="24" t="s">
        <v>29</v>
      </c>
      <c r="V3" s="25" t="s">
        <v>30</v>
      </c>
      <c r="W3" s="25" t="s">
        <v>31</v>
      </c>
      <c r="X3" s="25" t="s">
        <v>32</v>
      </c>
      <c r="Y3" s="25" t="s">
        <v>33</v>
      </c>
      <c r="Z3" s="30" t="s">
        <v>34</v>
      </c>
      <c r="AA3" s="31" t="s">
        <v>35</v>
      </c>
      <c r="AB3" s="32" t="s">
        <v>36</v>
      </c>
      <c r="AC3" s="10" t="s">
        <v>37</v>
      </c>
      <c r="AD3" s="33" t="s">
        <v>38</v>
      </c>
      <c r="AE3" s="10" t="s">
        <v>39</v>
      </c>
      <c r="AF3" s="34" t="s">
        <v>40</v>
      </c>
      <c r="AG3" s="40" t="s">
        <v>41</v>
      </c>
      <c r="AH3" s="34" t="s">
        <v>42</v>
      </c>
      <c r="AI3" s="33" t="s">
        <v>43</v>
      </c>
      <c r="AJ3" s="24" t="s">
        <v>44</v>
      </c>
      <c r="AK3" s="34" t="s">
        <v>45</v>
      </c>
      <c r="AL3" s="33" t="s">
        <v>46</v>
      </c>
      <c r="AM3" s="33" t="s">
        <v>47</v>
      </c>
      <c r="AN3" s="41" t="s">
        <v>48</v>
      </c>
      <c r="AO3" s="41" t="s">
        <v>49</v>
      </c>
      <c r="AP3" s="42" t="s">
        <v>50</v>
      </c>
      <c r="AQ3" s="10" t="s">
        <v>51</v>
      </c>
      <c r="AR3" s="10" t="s">
        <v>52</v>
      </c>
      <c r="AS3" s="43" t="s">
        <v>53</v>
      </c>
      <c r="AT3" s="43" t="s">
        <v>54</v>
      </c>
      <c r="AV3" s="1"/>
      <c r="AW3" s="1"/>
    </row>
    <row r="4" spans="1:49" ht="69" customHeight="1" x14ac:dyDescent="0.25">
      <c r="A4" s="15">
        <v>1</v>
      </c>
      <c r="B4" s="16"/>
      <c r="C4" s="16"/>
      <c r="D4" s="16" t="s">
        <v>1</v>
      </c>
      <c r="E4" s="16" t="s">
        <v>56</v>
      </c>
      <c r="F4" s="16" t="s">
        <v>60</v>
      </c>
      <c r="G4" s="16" t="s">
        <v>61</v>
      </c>
      <c r="H4" s="16" t="s">
        <v>84</v>
      </c>
      <c r="I4" s="16" t="s">
        <v>58</v>
      </c>
      <c r="J4" s="16" t="s">
        <v>66</v>
      </c>
      <c r="K4" s="16" t="s">
        <v>69</v>
      </c>
      <c r="L4" s="46"/>
      <c r="M4" s="16" t="s">
        <v>76</v>
      </c>
      <c r="N4" s="46">
        <v>4061462769764</v>
      </c>
      <c r="O4" s="16" t="s">
        <v>57</v>
      </c>
      <c r="P4" s="18"/>
      <c r="Q4" s="26"/>
      <c r="R4" s="27">
        <v>8</v>
      </c>
      <c r="S4" s="28">
        <f>R4</f>
        <v>8</v>
      </c>
      <c r="T4" s="29"/>
      <c r="U4" s="16" t="s">
        <v>55</v>
      </c>
      <c r="V4" s="26">
        <v>66</v>
      </c>
      <c r="W4" s="26">
        <v>34</v>
      </c>
      <c r="X4" s="26">
        <v>34</v>
      </c>
      <c r="Y4" s="26"/>
      <c r="Z4" s="35">
        <v>6</v>
      </c>
      <c r="AA4" s="36">
        <f t="shared" ref="AA4:AA7" si="0">IF(V4="","",V4*W4*X4/1000000)</f>
        <v>7.6296000000000003E-2</v>
      </c>
      <c r="AB4" s="37">
        <f t="shared" ref="AB4:AB7" si="1">IF(Z4="","",65/AA4*Z4)</f>
        <v>5111.6703365838312</v>
      </c>
      <c r="AC4" s="16">
        <v>3200</v>
      </c>
      <c r="AD4" s="38">
        <f t="shared" ref="AD4:AD7" si="2">IF(ISERROR(AC4/AB4),"",AC4/AB4)</f>
        <v>0.62601846153846152</v>
      </c>
      <c r="AE4" s="16" t="s">
        <v>73</v>
      </c>
      <c r="AF4" s="39">
        <f t="shared" ref="AF4:AF10" si="3">11.4%+30%</f>
        <v>0.41399999999999998</v>
      </c>
      <c r="AG4" s="38">
        <f t="shared" ref="AG4:AG7" si="4">IF(ISERROR(S4*AF4),"",S4*AF4)</f>
        <v>3.3119999999999998</v>
      </c>
      <c r="AH4" s="39">
        <v>0.01</v>
      </c>
      <c r="AI4" s="38">
        <f t="shared" ref="AI4:AI7" si="5">IF(ISERROR(AP4*AH4),"",AP4*AH4)</f>
        <v>9.3000000000000013E-2</v>
      </c>
      <c r="AJ4" s="16"/>
      <c r="AK4" s="39"/>
      <c r="AL4" s="38">
        <v>0</v>
      </c>
      <c r="AM4" s="38">
        <f t="shared" ref="AM4:AM7" si="6">IF(ISERROR(AI4+AL4),"",AI4+AL4)</f>
        <v>9.3000000000000013E-2</v>
      </c>
      <c r="AN4" s="38">
        <f>IF(ISERROR(S4+AM4),"",S4+AM4)</f>
        <v>8.093</v>
      </c>
      <c r="AO4" s="44">
        <f>IF(ISERROR((AP4-AN4)/AP4),"",(AP4-AN4)/AP4)</f>
        <v>0.1297849462365592</v>
      </c>
      <c r="AP4" s="45">
        <v>9.3000000000000007</v>
      </c>
      <c r="AQ4" s="29" t="s">
        <v>75</v>
      </c>
      <c r="AR4" s="35"/>
      <c r="AS4" s="38">
        <f t="shared" ref="AS4:AS7" si="7">IF(ISERROR(AN4*AR4),"",AN4*AR4)</f>
        <v>0</v>
      </c>
      <c r="AT4" s="38">
        <f>IF(ISERROR(AP4*AR4),"",AP4*AR4)</f>
        <v>0</v>
      </c>
      <c r="AV4" s="1"/>
      <c r="AW4" s="1"/>
    </row>
    <row r="5" spans="1:49" ht="69" customHeight="1" x14ac:dyDescent="0.25">
      <c r="A5" s="15">
        <v>2</v>
      </c>
      <c r="B5" s="16"/>
      <c r="C5" s="16"/>
      <c r="D5" s="16" t="s">
        <v>1</v>
      </c>
      <c r="E5" s="16" t="s">
        <v>56</v>
      </c>
      <c r="F5" s="16" t="s">
        <v>60</v>
      </c>
      <c r="G5" s="16" t="s">
        <v>61</v>
      </c>
      <c r="H5" s="16" t="s">
        <v>84</v>
      </c>
      <c r="I5" s="16" t="s">
        <v>58</v>
      </c>
      <c r="J5" s="16" t="s">
        <v>68</v>
      </c>
      <c r="K5" s="16" t="s">
        <v>69</v>
      </c>
      <c r="L5" s="46"/>
      <c r="M5" s="16" t="s">
        <v>77</v>
      </c>
      <c r="N5" s="46">
        <v>4061462769788</v>
      </c>
      <c r="O5" s="16" t="s">
        <v>57</v>
      </c>
      <c r="P5" s="18"/>
      <c r="Q5" s="26"/>
      <c r="R5" s="27">
        <v>9.35</v>
      </c>
      <c r="S5" s="28">
        <f t="shared" ref="S5:S7" si="8">R5</f>
        <v>9.35</v>
      </c>
      <c r="T5" s="29"/>
      <c r="U5" s="16" t="s">
        <v>55</v>
      </c>
      <c r="V5" s="26">
        <v>66</v>
      </c>
      <c r="W5" s="26">
        <v>34</v>
      </c>
      <c r="X5" s="26">
        <v>34</v>
      </c>
      <c r="Y5" s="26"/>
      <c r="Z5" s="35">
        <v>6</v>
      </c>
      <c r="AA5" s="36">
        <f t="shared" si="0"/>
        <v>7.6296000000000003E-2</v>
      </c>
      <c r="AB5" s="37">
        <f t="shared" si="1"/>
        <v>5111.6703365838312</v>
      </c>
      <c r="AC5" s="16">
        <v>3200</v>
      </c>
      <c r="AD5" s="38">
        <f t="shared" si="2"/>
        <v>0.62601846153846152</v>
      </c>
      <c r="AE5" s="16" t="s">
        <v>72</v>
      </c>
      <c r="AF5" s="39">
        <f t="shared" si="3"/>
        <v>0.41399999999999998</v>
      </c>
      <c r="AG5" s="38">
        <f t="shared" si="4"/>
        <v>3.8708999999999998</v>
      </c>
      <c r="AH5" s="39">
        <v>0.01</v>
      </c>
      <c r="AI5" s="38">
        <f t="shared" si="5"/>
        <v>0.11</v>
      </c>
      <c r="AJ5" s="16"/>
      <c r="AK5" s="39"/>
      <c r="AL5" s="38">
        <v>0</v>
      </c>
      <c r="AM5" s="38">
        <f t="shared" si="6"/>
        <v>0.11</v>
      </c>
      <c r="AN5" s="38">
        <f t="shared" ref="AN5:AN9" si="9">IF(ISERROR(S5+AM5),"",S5+AM5)</f>
        <v>9.4599999999999991</v>
      </c>
      <c r="AO5" s="44">
        <f>IF(ISERROR((AP5-AN5)/AP5),"",(AP5-AN5)/AP5)</f>
        <v>0.1400000000000001</v>
      </c>
      <c r="AP5" s="45">
        <v>11</v>
      </c>
      <c r="AQ5" s="29" t="s">
        <v>75</v>
      </c>
      <c r="AR5" s="35"/>
      <c r="AS5" s="38">
        <f t="shared" si="7"/>
        <v>0</v>
      </c>
      <c r="AT5" s="38">
        <f t="shared" ref="AT5:AT7" si="10">IF(ISERROR(AP5*AR5),"",AP5*AR5)</f>
        <v>0</v>
      </c>
      <c r="AV5" s="1"/>
      <c r="AW5" s="1"/>
    </row>
    <row r="6" spans="1:49" ht="75" customHeight="1" x14ac:dyDescent="0.25">
      <c r="A6" s="15">
        <v>3</v>
      </c>
      <c r="B6" s="16"/>
      <c r="C6" s="16"/>
      <c r="D6" s="16" t="s">
        <v>1</v>
      </c>
      <c r="E6" s="16" t="s">
        <v>56</v>
      </c>
      <c r="F6" s="16" t="s">
        <v>59</v>
      </c>
      <c r="G6" s="16" t="s">
        <v>63</v>
      </c>
      <c r="H6" s="16" t="s">
        <v>84</v>
      </c>
      <c r="I6" s="16" t="s">
        <v>62</v>
      </c>
      <c r="J6" s="16" t="s">
        <v>67</v>
      </c>
      <c r="K6" s="16" t="s">
        <v>70</v>
      </c>
      <c r="L6" s="46"/>
      <c r="M6" s="16" t="s">
        <v>78</v>
      </c>
      <c r="N6" s="46">
        <v>4069365195543</v>
      </c>
      <c r="O6" s="16" t="s">
        <v>57</v>
      </c>
      <c r="P6" s="18"/>
      <c r="Q6" s="26"/>
      <c r="R6" s="27">
        <v>7.65</v>
      </c>
      <c r="S6" s="28">
        <f t="shared" si="8"/>
        <v>7.65</v>
      </c>
      <c r="T6" s="29"/>
      <c r="U6" s="16" t="s">
        <v>55</v>
      </c>
      <c r="V6" s="26">
        <v>66</v>
      </c>
      <c r="W6" s="26">
        <v>34</v>
      </c>
      <c r="X6" s="26">
        <v>34</v>
      </c>
      <c r="Y6" s="26"/>
      <c r="Z6" s="35">
        <v>6</v>
      </c>
      <c r="AA6" s="36">
        <f t="shared" si="0"/>
        <v>7.6296000000000003E-2</v>
      </c>
      <c r="AB6" s="37">
        <f t="shared" si="1"/>
        <v>5111.6703365838312</v>
      </c>
      <c r="AC6" s="16">
        <v>3200</v>
      </c>
      <c r="AD6" s="38">
        <f t="shared" si="2"/>
        <v>0.62601846153846152</v>
      </c>
      <c r="AE6" s="16" t="s">
        <v>72</v>
      </c>
      <c r="AF6" s="39">
        <f t="shared" si="3"/>
        <v>0.41399999999999998</v>
      </c>
      <c r="AG6" s="38">
        <f t="shared" si="4"/>
        <v>3.1671</v>
      </c>
      <c r="AH6" s="39">
        <v>0.01</v>
      </c>
      <c r="AI6" s="38">
        <f t="shared" si="5"/>
        <v>9.3000000000000013E-2</v>
      </c>
      <c r="AJ6" s="16"/>
      <c r="AK6" s="39"/>
      <c r="AL6" s="38">
        <v>0</v>
      </c>
      <c r="AM6" s="38">
        <f t="shared" si="6"/>
        <v>9.3000000000000013E-2</v>
      </c>
      <c r="AN6" s="38">
        <f>IF(ISERROR(S6+AM6),"",S6+AM6)</f>
        <v>7.7430000000000003</v>
      </c>
      <c r="AO6" s="44">
        <f>IF(ISERROR((AP6-AN6)/AP6),"",(AP6-AN6)/AP6)</f>
        <v>0.16741935483870971</v>
      </c>
      <c r="AP6" s="45">
        <v>9.3000000000000007</v>
      </c>
      <c r="AQ6" s="29" t="s">
        <v>75</v>
      </c>
      <c r="AR6" s="35"/>
      <c r="AS6" s="38">
        <f t="shared" si="7"/>
        <v>0</v>
      </c>
      <c r="AT6" s="38">
        <f t="shared" si="10"/>
        <v>0</v>
      </c>
      <c r="AV6" s="1"/>
      <c r="AW6" s="1"/>
    </row>
    <row r="7" spans="1:49" ht="69" customHeight="1" x14ac:dyDescent="0.25">
      <c r="A7" s="15">
        <v>4</v>
      </c>
      <c r="B7" s="16"/>
      <c r="C7" s="16"/>
      <c r="D7" s="16" t="s">
        <v>1</v>
      </c>
      <c r="E7" s="16" t="s">
        <v>56</v>
      </c>
      <c r="F7" s="16" t="s">
        <v>59</v>
      </c>
      <c r="G7" s="16" t="s">
        <v>63</v>
      </c>
      <c r="H7" s="16" t="s">
        <v>84</v>
      </c>
      <c r="I7" s="16" t="s">
        <v>62</v>
      </c>
      <c r="J7" s="16" t="s">
        <v>68</v>
      </c>
      <c r="K7" s="16" t="s">
        <v>70</v>
      </c>
      <c r="L7" s="46"/>
      <c r="M7" s="16" t="s">
        <v>79</v>
      </c>
      <c r="N7" s="46">
        <v>4069365195550</v>
      </c>
      <c r="O7" s="16" t="s">
        <v>57</v>
      </c>
      <c r="P7" s="18"/>
      <c r="Q7" s="26"/>
      <c r="R7" s="27">
        <v>9</v>
      </c>
      <c r="S7" s="28">
        <f t="shared" si="8"/>
        <v>9</v>
      </c>
      <c r="T7" s="29"/>
      <c r="U7" s="16" t="s">
        <v>55</v>
      </c>
      <c r="V7" s="26">
        <v>66</v>
      </c>
      <c r="W7" s="26">
        <v>34</v>
      </c>
      <c r="X7" s="26">
        <v>34</v>
      </c>
      <c r="Y7" s="26"/>
      <c r="Z7" s="35">
        <v>6</v>
      </c>
      <c r="AA7" s="36">
        <f t="shared" si="0"/>
        <v>7.6296000000000003E-2</v>
      </c>
      <c r="AB7" s="37">
        <f t="shared" si="1"/>
        <v>5111.6703365838312</v>
      </c>
      <c r="AC7" s="16">
        <v>3200</v>
      </c>
      <c r="AD7" s="38">
        <f t="shared" si="2"/>
        <v>0.62601846153846152</v>
      </c>
      <c r="AE7" s="16" t="s">
        <v>72</v>
      </c>
      <c r="AF7" s="39">
        <f t="shared" si="3"/>
        <v>0.41399999999999998</v>
      </c>
      <c r="AG7" s="38">
        <f t="shared" si="4"/>
        <v>3.726</v>
      </c>
      <c r="AH7" s="39">
        <v>0.01</v>
      </c>
      <c r="AI7" s="38">
        <f t="shared" si="5"/>
        <v>0.11</v>
      </c>
      <c r="AJ7" s="16"/>
      <c r="AK7" s="39"/>
      <c r="AL7" s="38">
        <v>0</v>
      </c>
      <c r="AM7" s="38">
        <f t="shared" si="6"/>
        <v>0.11</v>
      </c>
      <c r="AN7" s="38">
        <f>IF(ISERROR(S7+AM7),"",S7+AM7)</f>
        <v>9.11</v>
      </c>
      <c r="AO7" s="44">
        <f t="shared" ref="AO7" si="11">IF(ISERROR((AP7-AN7)/AP7),"",(AP7-AN7)/AP7)</f>
        <v>0.17181818181818187</v>
      </c>
      <c r="AP7" s="45">
        <v>11</v>
      </c>
      <c r="AQ7" s="29" t="s">
        <v>75</v>
      </c>
      <c r="AR7" s="35"/>
      <c r="AS7" s="38">
        <f t="shared" si="7"/>
        <v>0</v>
      </c>
      <c r="AT7" s="38">
        <f t="shared" si="10"/>
        <v>0</v>
      </c>
      <c r="AV7" s="1"/>
      <c r="AW7" s="1"/>
    </row>
    <row r="8" spans="1:49" ht="75" customHeight="1" x14ac:dyDescent="0.25">
      <c r="A8" s="15">
        <v>5</v>
      </c>
      <c r="B8" s="16"/>
      <c r="C8" s="16"/>
      <c r="D8" s="16" t="s">
        <v>1</v>
      </c>
      <c r="E8" s="16" t="s">
        <v>56</v>
      </c>
      <c r="F8" s="16" t="s">
        <v>74</v>
      </c>
      <c r="G8" s="16" t="s">
        <v>65</v>
      </c>
      <c r="H8" s="16" t="s">
        <v>84</v>
      </c>
      <c r="I8" s="16" t="s">
        <v>64</v>
      </c>
      <c r="J8" s="16" t="s">
        <v>67</v>
      </c>
      <c r="K8" s="16" t="s">
        <v>71</v>
      </c>
      <c r="L8" s="46"/>
      <c r="M8" s="16" t="s">
        <v>80</v>
      </c>
      <c r="N8" s="46">
        <v>4069365195451</v>
      </c>
      <c r="O8" s="16" t="s">
        <v>57</v>
      </c>
      <c r="P8" s="18"/>
      <c r="Q8" s="26"/>
      <c r="R8" s="27">
        <v>8.85</v>
      </c>
      <c r="S8" s="28">
        <f t="shared" ref="S8:S9" si="12">R8</f>
        <v>8.85</v>
      </c>
      <c r="T8" s="29"/>
      <c r="U8" s="16" t="s">
        <v>55</v>
      </c>
      <c r="V8" s="26">
        <v>66</v>
      </c>
      <c r="W8" s="26">
        <v>34</v>
      </c>
      <c r="X8" s="26">
        <v>34</v>
      </c>
      <c r="Y8" s="26"/>
      <c r="Z8" s="35">
        <v>6</v>
      </c>
      <c r="AA8" s="36">
        <f t="shared" ref="AA8:AA9" si="13">IF(V8="","",V8*W8*X8/1000000)</f>
        <v>7.6296000000000003E-2</v>
      </c>
      <c r="AB8" s="37">
        <f t="shared" ref="AB8:AB9" si="14">IF(Z8="","",65/AA8*Z8)</f>
        <v>5111.6703365838312</v>
      </c>
      <c r="AC8" s="16">
        <v>3200</v>
      </c>
      <c r="AD8" s="38">
        <f t="shared" ref="AD8:AD9" si="15">IF(ISERROR(AC8/AB8),"",AC8/AB8)</f>
        <v>0.62601846153846152</v>
      </c>
      <c r="AE8" s="16" t="s">
        <v>72</v>
      </c>
      <c r="AF8" s="39">
        <f t="shared" si="3"/>
        <v>0.41399999999999998</v>
      </c>
      <c r="AG8" s="38">
        <f t="shared" ref="AG8:AG9" si="16">IF(ISERROR(S8*AF8),"",S8*AF8)</f>
        <v>3.6638999999999995</v>
      </c>
      <c r="AH8" s="39">
        <v>0.01</v>
      </c>
      <c r="AI8" s="38">
        <f t="shared" ref="AI8:AI9" si="17">IF(ISERROR(AP8*AH8),"",AP8*AH8)</f>
        <v>0.10039999999999999</v>
      </c>
      <c r="AJ8" s="16"/>
      <c r="AK8" s="39"/>
      <c r="AL8" s="38">
        <v>0</v>
      </c>
      <c r="AM8" s="38">
        <f t="shared" ref="AM8:AM9" si="18">IF(ISERROR(AI8+AL8),"",AI8+AL8)</f>
        <v>0.10039999999999999</v>
      </c>
      <c r="AN8" s="38">
        <f>IF(ISERROR(S8+AM8),"",S8+AM8)</f>
        <v>8.9504000000000001</v>
      </c>
      <c r="AO8" s="44">
        <f t="shared" ref="AO8:AO9" si="19">IF(ISERROR((AP8-AN8)/AP8),"",(AP8-AN8)/AP8)</f>
        <v>0.10852589641434254</v>
      </c>
      <c r="AP8" s="45">
        <v>10.039999999999999</v>
      </c>
      <c r="AQ8" s="29" t="s">
        <v>75</v>
      </c>
      <c r="AR8" s="35"/>
      <c r="AS8" s="38">
        <f t="shared" ref="AS8:AS9" si="20">IF(ISERROR(AN8*AR8),"",AN8*AR8)</f>
        <v>0</v>
      </c>
      <c r="AT8" s="38">
        <f t="shared" ref="AT8:AT9" si="21">IF(ISERROR(AP8*AR8),"",AP8*AR8)</f>
        <v>0</v>
      </c>
      <c r="AV8" s="1"/>
      <c r="AW8" s="1"/>
    </row>
    <row r="9" spans="1:49" ht="69" customHeight="1" x14ac:dyDescent="0.25">
      <c r="A9" s="15">
        <v>6</v>
      </c>
      <c r="B9" s="16"/>
      <c r="C9" s="16"/>
      <c r="D9" s="16" t="s">
        <v>1</v>
      </c>
      <c r="E9" s="16" t="s">
        <v>56</v>
      </c>
      <c r="F9" s="16" t="s">
        <v>74</v>
      </c>
      <c r="G9" s="16" t="s">
        <v>65</v>
      </c>
      <c r="H9" s="16" t="s">
        <v>84</v>
      </c>
      <c r="I9" s="16" t="s">
        <v>64</v>
      </c>
      <c r="J9" s="16" t="s">
        <v>68</v>
      </c>
      <c r="K9" s="16" t="s">
        <v>71</v>
      </c>
      <c r="L9" s="46"/>
      <c r="M9" s="16" t="s">
        <v>81</v>
      </c>
      <c r="N9" s="46">
        <v>4069365195567</v>
      </c>
      <c r="O9" s="16" t="s">
        <v>57</v>
      </c>
      <c r="P9" s="18"/>
      <c r="Q9" s="26"/>
      <c r="R9" s="27">
        <v>10.3</v>
      </c>
      <c r="S9" s="28">
        <f t="shared" si="12"/>
        <v>10.3</v>
      </c>
      <c r="T9" s="29"/>
      <c r="U9" s="16" t="s">
        <v>55</v>
      </c>
      <c r="V9" s="26">
        <v>66</v>
      </c>
      <c r="W9" s="26">
        <v>34</v>
      </c>
      <c r="X9" s="26">
        <v>34</v>
      </c>
      <c r="Y9" s="26"/>
      <c r="Z9" s="35">
        <v>6</v>
      </c>
      <c r="AA9" s="36">
        <f t="shared" si="13"/>
        <v>7.6296000000000003E-2</v>
      </c>
      <c r="AB9" s="37">
        <f t="shared" si="14"/>
        <v>5111.6703365838312</v>
      </c>
      <c r="AC9" s="16">
        <v>3200</v>
      </c>
      <c r="AD9" s="38">
        <f t="shared" si="15"/>
        <v>0.62601846153846152</v>
      </c>
      <c r="AE9" s="16" t="s">
        <v>72</v>
      </c>
      <c r="AF9" s="39">
        <f t="shared" si="3"/>
        <v>0.41399999999999998</v>
      </c>
      <c r="AG9" s="38">
        <f t="shared" si="16"/>
        <v>4.2641999999999998</v>
      </c>
      <c r="AH9" s="39">
        <v>0.01</v>
      </c>
      <c r="AI9" s="38">
        <f t="shared" si="17"/>
        <v>0.11880000000000002</v>
      </c>
      <c r="AJ9" s="16"/>
      <c r="AK9" s="39"/>
      <c r="AL9" s="38">
        <v>0</v>
      </c>
      <c r="AM9" s="38">
        <f t="shared" si="18"/>
        <v>0.11880000000000002</v>
      </c>
      <c r="AN9" s="38">
        <f t="shared" si="9"/>
        <v>10.418800000000001</v>
      </c>
      <c r="AO9" s="44">
        <f t="shared" si="19"/>
        <v>0.12299663299663298</v>
      </c>
      <c r="AP9" s="45">
        <v>11.88</v>
      </c>
      <c r="AQ9" s="29" t="s">
        <v>75</v>
      </c>
      <c r="AR9" s="35"/>
      <c r="AS9" s="38">
        <f t="shared" si="20"/>
        <v>0</v>
      </c>
      <c r="AT9" s="38">
        <f t="shared" si="21"/>
        <v>0</v>
      </c>
      <c r="AV9" s="1"/>
      <c r="AW9" s="1"/>
    </row>
    <row r="10" spans="1:49" ht="69" customHeight="1" x14ac:dyDescent="0.25">
      <c r="A10" s="15">
        <v>6</v>
      </c>
      <c r="B10" s="16"/>
      <c r="C10" s="16"/>
      <c r="D10" s="16" t="s">
        <v>1</v>
      </c>
      <c r="E10" s="16" t="s">
        <v>56</v>
      </c>
      <c r="F10" s="16" t="s">
        <v>82</v>
      </c>
      <c r="G10" s="16" t="s">
        <v>83</v>
      </c>
      <c r="H10" s="16" t="s">
        <v>84</v>
      </c>
      <c r="I10" s="16" t="s">
        <v>64</v>
      </c>
      <c r="J10" s="16" t="s">
        <v>85</v>
      </c>
      <c r="K10" s="16" t="s">
        <v>86</v>
      </c>
      <c r="L10" s="46"/>
      <c r="M10" s="16" t="s">
        <v>87</v>
      </c>
      <c r="N10" s="46"/>
      <c r="O10" s="16" t="s">
        <v>57</v>
      </c>
      <c r="P10" s="18"/>
      <c r="Q10" s="26"/>
      <c r="R10" s="27">
        <v>53.15</v>
      </c>
      <c r="S10" s="28">
        <f t="shared" ref="S10" si="22">R10</f>
        <v>53.15</v>
      </c>
      <c r="T10" s="29"/>
      <c r="U10" s="16" t="s">
        <v>55</v>
      </c>
      <c r="V10" s="26">
        <v>66</v>
      </c>
      <c r="W10" s="26">
        <v>34</v>
      </c>
      <c r="X10" s="26">
        <v>34</v>
      </c>
      <c r="Y10" s="26"/>
      <c r="Z10" s="35">
        <v>6</v>
      </c>
      <c r="AA10" s="36">
        <f t="shared" ref="AA10" si="23">IF(V10="","",V10*W10*X10/1000000)</f>
        <v>7.6296000000000003E-2</v>
      </c>
      <c r="AB10" s="37">
        <f t="shared" ref="AB10" si="24">IF(Z10="","",65/AA10*Z10)</f>
        <v>5111.6703365838312</v>
      </c>
      <c r="AC10" s="16">
        <v>3200</v>
      </c>
      <c r="AD10" s="38">
        <f t="shared" ref="AD10" si="25">IF(ISERROR(AC10/AB10),"",AC10/AB10)</f>
        <v>0.62601846153846152</v>
      </c>
      <c r="AE10" s="16" t="s">
        <v>72</v>
      </c>
      <c r="AF10" s="39">
        <f t="shared" si="3"/>
        <v>0.41399999999999998</v>
      </c>
      <c r="AG10" s="38">
        <f t="shared" ref="AG10" si="26">IF(ISERROR(S10*AF10),"",S10*AF10)</f>
        <v>22.004099999999998</v>
      </c>
      <c r="AH10" s="39">
        <v>0.01</v>
      </c>
      <c r="AI10" s="38">
        <f t="shared" ref="AI10" si="27">IF(ISERROR(AP10*AH10),"",AP10*AH10)</f>
        <v>0.62519999999999998</v>
      </c>
      <c r="AJ10" s="16"/>
      <c r="AK10" s="39"/>
      <c r="AL10" s="38">
        <v>0</v>
      </c>
      <c r="AM10" s="38">
        <f t="shared" ref="AM10" si="28">IF(ISERROR(AI10+AL10),"",AI10+AL10)</f>
        <v>0.62519999999999998</v>
      </c>
      <c r="AN10" s="38">
        <f t="shared" ref="AN10" si="29">IF(ISERROR(S10+AM10),"",S10+AM10)</f>
        <v>53.775199999999998</v>
      </c>
      <c r="AO10" s="44">
        <f t="shared" ref="AO10" si="30">IF(ISERROR((AP10-AN10)/AP10),"",(AP10-AN10)/AP10)</f>
        <v>0.13987204094689698</v>
      </c>
      <c r="AP10" s="45">
        <v>62.519999999999996</v>
      </c>
      <c r="AQ10" s="29" t="s">
        <v>75</v>
      </c>
      <c r="AR10" s="35"/>
      <c r="AS10" s="38">
        <f t="shared" ref="AS10" si="31">IF(ISERROR(AN10*AR10),"",AN10*AR10)</f>
        <v>0</v>
      </c>
      <c r="AT10" s="38">
        <f t="shared" ref="AT10" si="32">IF(ISERROR(AP10*AR10),"",AP10*AR10)</f>
        <v>0</v>
      </c>
      <c r="AV10" s="1"/>
      <c r="AW10" s="1"/>
    </row>
  </sheetData>
  <sheetProtection insertRows="0" deleteRows="0" sort="0"/>
  <protectedRanges>
    <protectedRange sqref="AQ3 AR4 AN4:AP4 F5:G5 A4:G4 V5:X10 O11:Q226 R11:AR233 A11:N233 AN5:AN10 E5:E10 I4:AL4" name="Range1"/>
  </protectedRanges>
  <mergeCells count="5">
    <mergeCell ref="P2:T2"/>
    <mergeCell ref="U2:AD2"/>
    <mergeCell ref="AE2:AG2"/>
    <mergeCell ref="AH2:AM2"/>
    <mergeCell ref="AN2:AP2"/>
  </mergeCells>
  <phoneticPr fontId="8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#REF!</xm:f>
          </x14:formula1>
          <xm:sqref>D4:D10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O4:O10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U4:U10</xm:sqref>
        </x14:dataValidation>
        <x14:dataValidation type="list" allowBlank="1" showInputMessage="1" showErrorMessage="1" xr:uid="{9B8AC6B2-89FE-4E49-A8BD-74C493066C52}">
          <x14:formula1>
            <xm:f>#REF!</xm:f>
          </x14:formula1>
          <xm:sqref>E4:E10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</rangeList>
  <rangeList sheetStid="4" master="" otherUserPermission="visible"/>
  <rangeList sheetStid="3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2025-03-10T18:28:00Z</dcterms:created>
  <dcterms:modified xsi:type="dcterms:W3CDTF">2025-07-16T00:32:25Z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3CA6E5340FE14511A904EBB37E790A50_12</vt:lpwstr>
  </property>
  <property fmtid="{D5CDD505-2E9C-101B-9397-08002B2CF9AE}" pid="3" name="KSOProductBuildVer">
    <vt:lpwstr>1033-12.2.0.21179</vt:lpwstr>
  </property>
</Properties>
</file>