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0EF3F500-7FBF-4372-A266-69AA9E9C6D78}" xr6:coauthVersionLast="47" xr6:coauthVersionMax="47" xr10:uidLastSave="{00000000-0000-0000-0000-000000000000}"/>
  <bookViews>
    <workbookView xWindow="-110" yWindow="-110" windowWidth="19420" windowHeight="10300" xr2:uid="{316AF247-3160-4358-813F-116A9E2DB2D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Item!$A$1:$AY$42</definedName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2" i="1" l="1"/>
  <c r="AR42" i="1"/>
  <c r="AO42" i="1"/>
  <c r="AM42" i="1"/>
  <c r="AK42" i="1"/>
  <c r="AI42" i="1"/>
  <c r="AF42" i="1"/>
  <c r="Y42" i="1"/>
  <c r="AA42" i="1" s="1"/>
  <c r="AC42" i="1" s="1"/>
  <c r="AY41" i="1"/>
  <c r="AR41" i="1"/>
  <c r="AO41" i="1"/>
  <c r="AM41" i="1"/>
  <c r="AK41" i="1"/>
  <c r="AI41" i="1"/>
  <c r="AF41" i="1"/>
  <c r="Y41" i="1"/>
  <c r="AA41" i="1" s="1"/>
  <c r="AC41" i="1" s="1"/>
  <c r="AY40" i="1"/>
  <c r="AR40" i="1"/>
  <c r="AO40" i="1"/>
  <c r="AM40" i="1"/>
  <c r="AK40" i="1"/>
  <c r="AI40" i="1"/>
  <c r="AF40" i="1"/>
  <c r="Y40" i="1"/>
  <c r="AA40" i="1" s="1"/>
  <c r="AC40" i="1" s="1"/>
  <c r="AY39" i="1"/>
  <c r="AR39" i="1"/>
  <c r="AO39" i="1"/>
  <c r="AM39" i="1"/>
  <c r="AK39" i="1"/>
  <c r="AI39" i="1"/>
  <c r="AF39" i="1"/>
  <c r="Y39" i="1"/>
  <c r="AA39" i="1" s="1"/>
  <c r="AC39" i="1" s="1"/>
  <c r="AY38" i="1"/>
  <c r="AR38" i="1"/>
  <c r="AO38" i="1"/>
  <c r="AM38" i="1"/>
  <c r="AK38" i="1"/>
  <c r="AI38" i="1"/>
  <c r="AF38" i="1"/>
  <c r="Y38" i="1"/>
  <c r="AA38" i="1" s="1"/>
  <c r="AC38" i="1" s="1"/>
  <c r="AY37" i="1"/>
  <c r="AR37" i="1"/>
  <c r="AO37" i="1"/>
  <c r="AM37" i="1"/>
  <c r="AK37" i="1"/>
  <c r="AI37" i="1"/>
  <c r="AF37" i="1"/>
  <c r="Y37" i="1"/>
  <c r="AA37" i="1" s="1"/>
  <c r="AC37" i="1" s="1"/>
  <c r="AY36" i="1"/>
  <c r="AR36" i="1"/>
  <c r="AO36" i="1"/>
  <c r="AM36" i="1"/>
  <c r="AK36" i="1"/>
  <c r="AI36" i="1"/>
  <c r="AF36" i="1"/>
  <c r="Y36" i="1"/>
  <c r="AA36" i="1" s="1"/>
  <c r="AC36" i="1" s="1"/>
  <c r="AG36" i="1" s="1"/>
  <c r="AY35" i="1"/>
  <c r="AR35" i="1"/>
  <c r="AO35" i="1"/>
  <c r="AM35" i="1"/>
  <c r="AK35" i="1"/>
  <c r="AI35" i="1"/>
  <c r="AF35" i="1"/>
  <c r="Y35" i="1"/>
  <c r="AA35" i="1" s="1"/>
  <c r="AC35" i="1" s="1"/>
  <c r="AY34" i="1"/>
  <c r="AR34" i="1"/>
  <c r="AO34" i="1"/>
  <c r="AM34" i="1"/>
  <c r="AK34" i="1"/>
  <c r="AI34" i="1"/>
  <c r="AF34" i="1"/>
  <c r="Y34" i="1"/>
  <c r="AA34" i="1" s="1"/>
  <c r="AC34" i="1" s="1"/>
  <c r="AY33" i="1"/>
  <c r="AR33" i="1"/>
  <c r="AO33" i="1"/>
  <c r="AM33" i="1"/>
  <c r="AK33" i="1"/>
  <c r="AI33" i="1"/>
  <c r="AF33" i="1"/>
  <c r="Y33" i="1"/>
  <c r="AA33" i="1" s="1"/>
  <c r="AC33" i="1" s="1"/>
  <c r="AY32" i="1"/>
  <c r="AR32" i="1"/>
  <c r="AO32" i="1"/>
  <c r="AM32" i="1"/>
  <c r="AK32" i="1"/>
  <c r="AI32" i="1"/>
  <c r="AF32" i="1"/>
  <c r="Y32" i="1"/>
  <c r="AA32" i="1" s="1"/>
  <c r="AC32" i="1" s="1"/>
  <c r="AY31" i="1"/>
  <c r="AR31" i="1"/>
  <c r="AO31" i="1"/>
  <c r="AM31" i="1"/>
  <c r="AK31" i="1"/>
  <c r="AI31" i="1"/>
  <c r="AF31" i="1"/>
  <c r="Y31" i="1"/>
  <c r="AA31" i="1" s="1"/>
  <c r="AC31" i="1" s="1"/>
  <c r="AY30" i="1"/>
  <c r="AR30" i="1"/>
  <c r="AO30" i="1"/>
  <c r="AM30" i="1"/>
  <c r="AK30" i="1"/>
  <c r="AI30" i="1"/>
  <c r="AF30" i="1"/>
  <c r="Y30" i="1"/>
  <c r="AA30" i="1" s="1"/>
  <c r="AC30" i="1" s="1"/>
  <c r="AY29" i="1"/>
  <c r="AR29" i="1"/>
  <c r="AO29" i="1"/>
  <c r="AM29" i="1"/>
  <c r="AK29" i="1"/>
  <c r="AI29" i="1"/>
  <c r="AF29" i="1"/>
  <c r="Y29" i="1"/>
  <c r="AA29" i="1" s="1"/>
  <c r="AC29" i="1" s="1"/>
  <c r="AY28" i="1"/>
  <c r="AR28" i="1"/>
  <c r="AO28" i="1"/>
  <c r="AM28" i="1"/>
  <c r="AK28" i="1"/>
  <c r="AI28" i="1"/>
  <c r="AF28" i="1"/>
  <c r="Y28" i="1"/>
  <c r="AA28" i="1" s="1"/>
  <c r="AC28" i="1" s="1"/>
  <c r="AY27" i="1"/>
  <c r="AR27" i="1"/>
  <c r="AO27" i="1"/>
  <c r="AM27" i="1"/>
  <c r="AK27" i="1"/>
  <c r="AI27" i="1"/>
  <c r="AF27" i="1"/>
  <c r="Y27" i="1"/>
  <c r="AA27" i="1" s="1"/>
  <c r="AC27" i="1" s="1"/>
  <c r="AY26" i="1"/>
  <c r="AR26" i="1"/>
  <c r="AO26" i="1"/>
  <c r="AM26" i="1"/>
  <c r="AK26" i="1"/>
  <c r="AI26" i="1"/>
  <c r="AF26" i="1"/>
  <c r="Y26" i="1"/>
  <c r="AA26" i="1" s="1"/>
  <c r="AC26" i="1" s="1"/>
  <c r="AY25" i="1"/>
  <c r="AR25" i="1"/>
  <c r="AO25" i="1"/>
  <c r="AM25" i="1"/>
  <c r="AK25" i="1"/>
  <c r="AI25" i="1"/>
  <c r="AF25" i="1"/>
  <c r="Y25" i="1"/>
  <c r="AA25" i="1" s="1"/>
  <c r="AC25" i="1" s="1"/>
  <c r="AY24" i="1"/>
  <c r="AR24" i="1"/>
  <c r="AO24" i="1"/>
  <c r="AM24" i="1"/>
  <c r="AK24" i="1"/>
  <c r="AI24" i="1"/>
  <c r="AF24" i="1"/>
  <c r="Y24" i="1"/>
  <c r="AA24" i="1" s="1"/>
  <c r="AC24" i="1" s="1"/>
  <c r="AY23" i="1"/>
  <c r="AR23" i="1"/>
  <c r="AO23" i="1"/>
  <c r="AM23" i="1"/>
  <c r="AK23" i="1"/>
  <c r="AI23" i="1"/>
  <c r="AF23" i="1"/>
  <c r="Y23" i="1"/>
  <c r="AA23" i="1" s="1"/>
  <c r="AC23" i="1" s="1"/>
  <c r="AY22" i="1"/>
  <c r="AR22" i="1"/>
  <c r="AO22" i="1"/>
  <c r="AM22" i="1"/>
  <c r="AK22" i="1"/>
  <c r="AI22" i="1"/>
  <c r="AF22" i="1"/>
  <c r="Y22" i="1"/>
  <c r="AA22" i="1" s="1"/>
  <c r="AC22" i="1" s="1"/>
  <c r="AY21" i="1"/>
  <c r="AR21" i="1"/>
  <c r="AO21" i="1"/>
  <c r="AM21" i="1"/>
  <c r="AK21" i="1"/>
  <c r="AI21" i="1"/>
  <c r="AF21" i="1"/>
  <c r="Y21" i="1"/>
  <c r="AA21" i="1" s="1"/>
  <c r="AC21" i="1" s="1"/>
  <c r="AY20" i="1"/>
  <c r="AR20" i="1"/>
  <c r="AO20" i="1"/>
  <c r="AM20" i="1"/>
  <c r="AK20" i="1"/>
  <c r="AI20" i="1"/>
  <c r="AF20" i="1"/>
  <c r="Y20" i="1"/>
  <c r="AA20" i="1" s="1"/>
  <c r="AC20" i="1" s="1"/>
  <c r="AY19" i="1"/>
  <c r="AR19" i="1"/>
  <c r="AO19" i="1"/>
  <c r="AM19" i="1"/>
  <c r="AK19" i="1"/>
  <c r="AI19" i="1"/>
  <c r="AF19" i="1"/>
  <c r="Y19" i="1"/>
  <c r="AA19" i="1" s="1"/>
  <c r="AC19" i="1" s="1"/>
  <c r="AY18" i="1"/>
  <c r="AR18" i="1"/>
  <c r="AO18" i="1"/>
  <c r="AM18" i="1"/>
  <c r="AK18" i="1"/>
  <c r="AI18" i="1"/>
  <c r="AF18" i="1"/>
  <c r="Y18" i="1"/>
  <c r="AA18" i="1" s="1"/>
  <c r="AC18" i="1" s="1"/>
  <c r="AY17" i="1"/>
  <c r="AR17" i="1"/>
  <c r="AO17" i="1"/>
  <c r="AM17" i="1"/>
  <c r="AK17" i="1"/>
  <c r="AI17" i="1"/>
  <c r="AF17" i="1"/>
  <c r="Y17" i="1"/>
  <c r="AA17" i="1" s="1"/>
  <c r="AC17" i="1" s="1"/>
  <c r="AY16" i="1"/>
  <c r="AR16" i="1"/>
  <c r="AO16" i="1"/>
  <c r="AM16" i="1"/>
  <c r="AK16" i="1"/>
  <c r="AI16" i="1"/>
  <c r="AF16" i="1"/>
  <c r="Y16" i="1"/>
  <c r="AA16" i="1" s="1"/>
  <c r="AC16" i="1" s="1"/>
  <c r="AY15" i="1"/>
  <c r="AR15" i="1"/>
  <c r="AO15" i="1"/>
  <c r="AM15" i="1"/>
  <c r="AK15" i="1"/>
  <c r="AI15" i="1"/>
  <c r="AF15" i="1"/>
  <c r="Y15" i="1"/>
  <c r="AA15" i="1" s="1"/>
  <c r="AC15" i="1" s="1"/>
  <c r="AY14" i="1"/>
  <c r="AR14" i="1"/>
  <c r="AO14" i="1"/>
  <c r="AM14" i="1"/>
  <c r="AK14" i="1"/>
  <c r="AI14" i="1"/>
  <c r="AF14" i="1"/>
  <c r="Y14" i="1"/>
  <c r="AA14" i="1" s="1"/>
  <c r="AC14" i="1" s="1"/>
  <c r="AY13" i="1"/>
  <c r="AR13" i="1"/>
  <c r="AO13" i="1"/>
  <c r="AM13" i="1"/>
  <c r="AK13" i="1"/>
  <c r="AI13" i="1"/>
  <c r="AF13" i="1"/>
  <c r="Y13" i="1"/>
  <c r="AA13" i="1" s="1"/>
  <c r="AC13" i="1" s="1"/>
  <c r="AY12" i="1"/>
  <c r="AR12" i="1"/>
  <c r="AO12" i="1"/>
  <c r="AM12" i="1"/>
  <c r="AK12" i="1"/>
  <c r="AI12" i="1"/>
  <c r="AF12" i="1"/>
  <c r="Y12" i="1"/>
  <c r="AA12" i="1" s="1"/>
  <c r="AC12" i="1" s="1"/>
  <c r="AY11" i="1"/>
  <c r="AR11" i="1"/>
  <c r="AO11" i="1"/>
  <c r="AM11" i="1"/>
  <c r="AK11" i="1"/>
  <c r="AI11" i="1"/>
  <c r="AF11" i="1"/>
  <c r="Y11" i="1"/>
  <c r="AA11" i="1" s="1"/>
  <c r="AC11" i="1" s="1"/>
  <c r="AY10" i="1"/>
  <c r="AR10" i="1"/>
  <c r="AO10" i="1"/>
  <c r="AM10" i="1"/>
  <c r="AK10" i="1"/>
  <c r="AI10" i="1"/>
  <c r="AF10" i="1"/>
  <c r="Y10" i="1"/>
  <c r="AA10" i="1" s="1"/>
  <c r="AC10" i="1" s="1"/>
  <c r="AY9" i="1"/>
  <c r="AR9" i="1"/>
  <c r="AO9" i="1"/>
  <c r="AM9" i="1"/>
  <c r="AK9" i="1"/>
  <c r="AI9" i="1"/>
  <c r="AF9" i="1"/>
  <c r="Y9" i="1"/>
  <c r="AA9" i="1" s="1"/>
  <c r="AC9" i="1" s="1"/>
  <c r="AY8" i="1"/>
  <c r="AR8" i="1"/>
  <c r="AO8" i="1"/>
  <c r="AM8" i="1"/>
  <c r="AK8" i="1"/>
  <c r="AI8" i="1"/>
  <c r="AF8" i="1"/>
  <c r="Y8" i="1"/>
  <c r="AA8" i="1" s="1"/>
  <c r="AC8" i="1" s="1"/>
  <c r="AY7" i="1"/>
  <c r="AR7" i="1"/>
  <c r="AO7" i="1"/>
  <c r="AM7" i="1"/>
  <c r="AK7" i="1"/>
  <c r="AI7" i="1"/>
  <c r="AF7" i="1"/>
  <c r="Y7" i="1"/>
  <c r="AA7" i="1" s="1"/>
  <c r="AC7" i="1" s="1"/>
  <c r="AY6" i="1"/>
  <c r="AR6" i="1"/>
  <c r="AO6" i="1"/>
  <c r="AM6" i="1"/>
  <c r="AK6" i="1"/>
  <c r="AI6" i="1"/>
  <c r="AF6" i="1"/>
  <c r="Y6" i="1"/>
  <c r="AA6" i="1" s="1"/>
  <c r="AC6" i="1" s="1"/>
  <c r="AY5" i="1"/>
  <c r="AR5" i="1"/>
  <c r="AO5" i="1"/>
  <c r="AM5" i="1"/>
  <c r="AK5" i="1"/>
  <c r="AI5" i="1"/>
  <c r="AF5" i="1"/>
  <c r="Y5" i="1"/>
  <c r="AA5" i="1" s="1"/>
  <c r="AC5" i="1" s="1"/>
  <c r="AY4" i="1"/>
  <c r="AR4" i="1"/>
  <c r="AO4" i="1"/>
  <c r="AM4" i="1"/>
  <c r="AK4" i="1"/>
  <c r="AI4" i="1"/>
  <c r="AF4" i="1"/>
  <c r="Y4" i="1"/>
  <c r="AA4" i="1" s="1"/>
  <c r="AC4" i="1" s="1"/>
  <c r="AY3" i="1"/>
  <c r="AR3" i="1"/>
  <c r="AO3" i="1"/>
  <c r="AM3" i="1"/>
  <c r="AK3" i="1"/>
  <c r="AI3" i="1"/>
  <c r="AF3" i="1"/>
  <c r="Y3" i="1"/>
  <c r="AA3" i="1" s="1"/>
  <c r="AC3" i="1" s="1"/>
  <c r="AY2" i="1"/>
  <c r="AR2" i="1"/>
  <c r="AO2" i="1"/>
  <c r="AM2" i="1"/>
  <c r="AK2" i="1"/>
  <c r="AI2" i="1"/>
  <c r="AF2" i="1"/>
  <c r="Y2" i="1"/>
  <c r="AA2" i="1" s="1"/>
  <c r="AC2" i="1" s="1"/>
  <c r="AG31" i="1" l="1"/>
  <c r="AG33" i="1"/>
  <c r="AG40" i="1"/>
  <c r="AG6" i="1"/>
  <c r="AS11" i="1"/>
  <c r="AG13" i="1"/>
  <c r="AG19" i="1"/>
  <c r="AG8" i="1"/>
  <c r="AG3" i="1"/>
  <c r="AG10" i="1"/>
  <c r="AG2" i="1"/>
  <c r="AG22" i="1"/>
  <c r="AS36" i="1"/>
  <c r="AT36" i="1" s="1"/>
  <c r="AX36" i="1" s="1"/>
  <c r="AG38" i="1"/>
  <c r="AG37" i="1"/>
  <c r="AG35" i="1"/>
  <c r="AS38" i="1"/>
  <c r="AG42" i="1"/>
  <c r="AS27" i="1"/>
  <c r="AS2" i="1"/>
  <c r="AG11" i="1"/>
  <c r="AG24" i="1"/>
  <c r="AG26" i="1"/>
  <c r="AS21" i="1"/>
  <c r="AS35" i="1"/>
  <c r="AS28" i="1"/>
  <c r="AS26" i="1"/>
  <c r="AS3" i="1"/>
  <c r="AG5" i="1"/>
  <c r="AG18" i="1"/>
  <c r="AG23" i="1"/>
  <c r="AS30" i="1"/>
  <c r="AG32" i="1"/>
  <c r="AG14" i="1"/>
  <c r="AS15" i="1"/>
  <c r="AG20" i="1"/>
  <c r="AS23" i="1"/>
  <c r="AG28" i="1"/>
  <c r="AG34" i="1"/>
  <c r="AS42" i="1"/>
  <c r="AS14" i="1"/>
  <c r="AG16" i="1"/>
  <c r="AS9" i="1"/>
  <c r="AS8" i="1"/>
  <c r="AS13" i="1"/>
  <c r="AG15" i="1"/>
  <c r="AG17" i="1"/>
  <c r="AG25" i="1"/>
  <c r="AG29" i="1"/>
  <c r="AS4" i="1"/>
  <c r="AS6" i="1"/>
  <c r="AS41" i="1"/>
  <c r="AG7" i="1"/>
  <c r="AS10" i="1"/>
  <c r="AS20" i="1"/>
  <c r="AS32" i="1"/>
  <c r="AS37" i="1"/>
  <c r="AS40" i="1"/>
  <c r="AG39" i="1"/>
  <c r="AS39" i="1"/>
  <c r="AS5" i="1"/>
  <c r="AG9" i="1"/>
  <c r="AG12" i="1"/>
  <c r="AS16" i="1"/>
  <c r="AS25" i="1"/>
  <c r="AS7" i="1"/>
  <c r="AS17" i="1"/>
  <c r="AS19" i="1"/>
  <c r="AT19" i="1" s="1"/>
  <c r="AX19" i="1" s="1"/>
  <c r="AG27" i="1"/>
  <c r="AS31" i="1"/>
  <c r="AT31" i="1" s="1"/>
  <c r="AS34" i="1"/>
  <c r="AG41" i="1"/>
  <c r="AG30" i="1"/>
  <c r="AS18" i="1"/>
  <c r="AG4" i="1"/>
  <c r="AS12" i="1"/>
  <c r="AG21" i="1"/>
  <c r="AS29" i="1"/>
  <c r="AS24" i="1"/>
  <c r="AS22" i="1"/>
  <c r="AS33" i="1"/>
  <c r="AT6" i="1" l="1"/>
  <c r="AX6" i="1" s="1"/>
  <c r="AT33" i="1"/>
  <c r="AX33" i="1" s="1"/>
  <c r="AT40" i="1"/>
  <c r="AU40" i="1" s="1"/>
  <c r="AT10" i="1"/>
  <c r="AX10" i="1" s="1"/>
  <c r="AT3" i="1"/>
  <c r="AU3" i="1" s="1"/>
  <c r="AT11" i="1"/>
  <c r="AX11" i="1" s="1"/>
  <c r="AT13" i="1"/>
  <c r="AX13" i="1" s="1"/>
  <c r="AT8" i="1"/>
  <c r="AX8" i="1" s="1"/>
  <c r="AT2" i="1"/>
  <c r="AU2" i="1" s="1"/>
  <c r="AT22" i="1"/>
  <c r="AX22" i="1" s="1"/>
  <c r="AT37" i="1"/>
  <c r="AX37" i="1" s="1"/>
  <c r="AT38" i="1"/>
  <c r="AX38" i="1" s="1"/>
  <c r="AT29" i="1"/>
  <c r="AX29" i="1" s="1"/>
  <c r="AT35" i="1"/>
  <c r="AU35" i="1" s="1"/>
  <c r="AT18" i="1"/>
  <c r="AX18" i="1" s="1"/>
  <c r="AT20" i="1"/>
  <c r="AX20" i="1" s="1"/>
  <c r="AT5" i="1"/>
  <c r="AX5" i="1" s="1"/>
  <c r="AT24" i="1"/>
  <c r="AX24" i="1" s="1"/>
  <c r="AT42" i="1"/>
  <c r="AU42" i="1" s="1"/>
  <c r="AT26" i="1"/>
  <c r="AX26" i="1" s="1"/>
  <c r="AT32" i="1"/>
  <c r="AX32" i="1" s="1"/>
  <c r="AT27" i="1"/>
  <c r="AU27" i="1" s="1"/>
  <c r="AT16" i="1"/>
  <c r="AU16" i="1" s="1"/>
  <c r="AT23" i="1"/>
  <c r="AX23" i="1" s="1"/>
  <c r="AT21" i="1"/>
  <c r="AU21" i="1" s="1"/>
  <c r="AT34" i="1"/>
  <c r="AX34" i="1" s="1"/>
  <c r="AT39" i="1"/>
  <c r="AX39" i="1" s="1"/>
  <c r="AU36" i="1"/>
  <c r="AT12" i="1"/>
  <c r="AU12" i="1" s="1"/>
  <c r="AT30" i="1"/>
  <c r="AT28" i="1"/>
  <c r="AT17" i="1"/>
  <c r="AX17" i="1" s="1"/>
  <c r="AT15" i="1"/>
  <c r="AX15" i="1" s="1"/>
  <c r="AT14" i="1"/>
  <c r="AU31" i="1"/>
  <c r="AX31" i="1"/>
  <c r="AU10" i="1"/>
  <c r="AT25" i="1"/>
  <c r="AU19" i="1"/>
  <c r="AT7" i="1"/>
  <c r="AT4" i="1"/>
  <c r="AU6" i="1"/>
  <c r="AT9" i="1"/>
  <c r="AT41" i="1"/>
  <c r="AX40" i="1" l="1"/>
  <c r="AU33" i="1"/>
  <c r="AX21" i="1"/>
  <c r="AX3" i="1"/>
  <c r="AU13" i="1"/>
  <c r="AU8" i="1"/>
  <c r="AU11" i="1"/>
  <c r="AX42" i="1"/>
  <c r="AX35" i="1"/>
  <c r="AU26" i="1"/>
  <c r="AU22" i="1"/>
  <c r="AX2" i="1"/>
  <c r="AU5" i="1"/>
  <c r="AU20" i="1"/>
  <c r="AU18" i="1"/>
  <c r="AU38" i="1"/>
  <c r="AU29" i="1"/>
  <c r="AU37" i="1"/>
  <c r="AU24" i="1"/>
  <c r="AX16" i="1"/>
  <c r="AX27" i="1"/>
  <c r="AU32" i="1"/>
  <c r="AU23" i="1"/>
  <c r="AU15" i="1"/>
  <c r="AU17" i="1"/>
  <c r="AU39" i="1"/>
  <c r="AU34" i="1"/>
  <c r="AU14" i="1"/>
  <c r="AX14" i="1"/>
  <c r="AX28" i="1"/>
  <c r="AU28" i="1"/>
  <c r="AX12" i="1"/>
  <c r="AX30" i="1"/>
  <c r="AU30" i="1"/>
  <c r="AU25" i="1"/>
  <c r="AX25" i="1"/>
  <c r="AX41" i="1"/>
  <c r="AU41" i="1"/>
  <c r="AX4" i="1"/>
  <c r="AU4" i="1"/>
  <c r="AX9" i="1"/>
  <c r="AU9" i="1"/>
  <c r="AU7" i="1"/>
  <c r="AX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E72BA1A9-9649-4A58-8662-2AF8F6AEA75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0BBF0212-266B-4C82-868B-83B2EDF10F9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D0B37E27-1AA1-4ED7-9C47-0CA559E6A34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E456CB97-21D2-42A5-BBDB-390B7891031B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B155BE19-2AA4-4879-9A21-4380A99CBEB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0E45C789-81D0-412F-BE5F-675A054C46FB}">
      <text>
        <r>
          <rPr>
            <sz val="11"/>
            <rFont val="Calibri"/>
            <family val="2"/>
          </rPr>
          <t>[JLA POE Price]*[DA %]</t>
        </r>
      </text>
    </comment>
    <comment ref="AK1" authorId="0" shapeId="0" xr:uid="{0FBB5750-18F0-4FBC-ADA8-90E30A7EE65B}">
      <text>
        <r>
          <rPr>
            <sz val="11"/>
            <rFont val="Calibri"/>
            <family val="2"/>
          </rPr>
          <t>[JLA POE Price]*[Warehouse Charge %]</t>
        </r>
      </text>
    </comment>
    <comment ref="AM1" authorId="0" shapeId="0" xr:uid="{D0636D9A-CFF0-4F4E-8D64-1241BE3A8856}">
      <text>
        <r>
          <rPr>
            <sz val="11"/>
            <rFont val="Calibri"/>
            <family val="2"/>
          </rPr>
          <t>[JLA POE Price]*[Royalty %]</t>
        </r>
      </text>
    </comment>
    <comment ref="AO1" authorId="0" shapeId="0" xr:uid="{49233CBF-0E0D-40D7-8384-D6CEC606019B}">
      <text>
        <r>
          <rPr>
            <sz val="11"/>
            <rFont val="Calibri"/>
            <family val="2"/>
          </rPr>
          <t>[FOB Cost]*[AVN %]</t>
        </r>
      </text>
    </comment>
    <comment ref="AR1" authorId="0" shapeId="0" xr:uid="{DD627725-8BF6-4284-A64A-28BB55F3CC70}">
      <text>
        <r>
          <rPr>
            <sz val="11"/>
            <rFont val="Calibri"/>
            <family val="2"/>
          </rPr>
          <t>[JLA POE Price]*[Load 3 %]</t>
        </r>
      </text>
    </comment>
    <comment ref="AS1" authorId="0" shapeId="0" xr:uid="{CAC5A3D8-43FF-45EB-BE7B-F57FF01EF365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T1" authorId="0" shapeId="0" xr:uid="{A5D7AC16-6500-40C8-993D-F471EB19CE2A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DDF727ED-AA7A-4E0C-B1E2-23A58C8606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 xr:uid="{B1B7AD27-AFE6-416B-AA98-97F6E4ADEE7C}">
      <text>
        <r>
          <rPr>
            <sz val="11"/>
            <rFont val="Calibri"/>
            <family val="2"/>
          </rPr>
          <t>[LDP Cost with Load $]*[Total Quantity]</t>
        </r>
      </text>
    </comment>
    <comment ref="AY1" authorId="0" shapeId="0" xr:uid="{66CA45A9-26B4-494E-A6F8-B93A2BBA21D9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<sst xmlns="http://schemas.openxmlformats.org/spreadsheetml/2006/main" count="532" uniqueCount="115">
  <si>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</si>
  <si>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</si>
  <si>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</si>
  <si>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</si>
  <si>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</si>
  <si>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</si>
  <si>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</si>
  <si>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</si>
  <si>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</si>
  <si>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</si>
  <si>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</si>
  <si>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</si>
  <si>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</si>
  <si>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</si>
  <si>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</si>
  <si>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</si>
  <si>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</si>
  <si>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</si>
  <si>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</si>
  <si>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</si>
  <si>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</si>
  <si>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</si>
  <si>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</si>
  <si>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</si>
  <si>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</si>
  <si>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</si>
  <si>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</si>
  <si>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</si>
  <si>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</si>
  <si>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</si>
  <si>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</si>
  <si>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</si>
  <si>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</si>
  <si>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</si>
  <si>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</si>
  <si>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</si>
  <si>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</si>
  <si>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</si>
  <si>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</si>
  <si>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</si>
  <si>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</si>
  <si>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</si>
  <si>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</si>
  <si>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</si>
  <si>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</si>
  <si>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</si>
  <si>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</si>
  <si>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</si>
  <si>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</si>
  <si>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</si>
  <si>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</si>
  <si>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</si>
  <si>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SHEET/SHEET SET</t>
  </si>
  <si>
    <t>Serta Brand 85gsm Microfiber Sheets Comfy Sleep</t>
    <phoneticPr fontId="6" type="noConversion"/>
  </si>
  <si>
    <t>85gsm Microfiber Sheets</t>
    <phoneticPr fontId="6" type="noConversion"/>
  </si>
  <si>
    <t>100% polyester</t>
    <phoneticPr fontId="6" type="noConversion"/>
  </si>
  <si>
    <t>TWIN: 66X96"/21x30"(2)/39X75"+13"</t>
  </si>
  <si>
    <t xml:space="preserve">White </t>
  </si>
  <si>
    <t>Set</t>
  </si>
  <si>
    <t>Normal</t>
  </si>
  <si>
    <t>6302.32.2040</t>
  </si>
  <si>
    <t>FULL: 81X96"/21x30"(4)/54X75"+13"</t>
  </si>
  <si>
    <t>QUEEN: 90x102"/21x30"(4)/60x80"+16"</t>
  </si>
  <si>
    <t>White</t>
  </si>
  <si>
    <t>ST20-4439</t>
  </si>
  <si>
    <t>022164584585</t>
  </si>
  <si>
    <t>Stonewash</t>
  </si>
  <si>
    <t>Jadeite</t>
  </si>
  <si>
    <t>KING: 108x102"/21x40"(4)/78x80"+16"</t>
  </si>
  <si>
    <t>C-KING: 108x102"/21x40"(4)/72x84"+16"</t>
  </si>
  <si>
    <t xml:space="preserve">Black </t>
  </si>
  <si>
    <t>ST20-4431</t>
  </si>
  <si>
    <t>022164584509</t>
  </si>
  <si>
    <t>ST20-4432</t>
  </si>
  <si>
    <t>022164584516</t>
  </si>
  <si>
    <t>ST20-4423</t>
  </si>
  <si>
    <t>022164584424</t>
  </si>
  <si>
    <t>Pageant Blue</t>
  </si>
  <si>
    <t>ST20-4441</t>
  </si>
  <si>
    <t>022164584608</t>
  </si>
  <si>
    <t>Atmosphere</t>
  </si>
  <si>
    <t>ST20-4428</t>
  </si>
  <si>
    <t>022164584479</t>
  </si>
  <si>
    <t xml:space="preserve">High Rise </t>
  </si>
  <si>
    <t>ST20-4402</t>
  </si>
  <si>
    <t>022164584219</t>
  </si>
  <si>
    <t>Moonbeam</t>
  </si>
  <si>
    <t>ST20-4436</t>
  </si>
  <si>
    <t>022164584554</t>
  </si>
  <si>
    <t>ST20-4437</t>
  </si>
  <si>
    <t>022164584561</t>
  </si>
  <si>
    <t>ST20-4440</t>
  </si>
  <si>
    <t>022164584592</t>
  </si>
  <si>
    <t>Slate</t>
  </si>
  <si>
    <t>Magnet</t>
  </si>
  <si>
    <t>ST20-4403</t>
  </si>
  <si>
    <t>022164584226</t>
  </si>
  <si>
    <t>Vapor Blue</t>
  </si>
  <si>
    <t>PILLOWCASE</t>
  </si>
  <si>
    <t>Serta Brand 85gsm Microfiber Pillowcases Comfy Sleep</t>
    <phoneticPr fontId="6" type="noConversion"/>
  </si>
  <si>
    <t>85gsm Microfiber Pillowcases</t>
    <phoneticPr fontId="6" type="noConversion"/>
  </si>
  <si>
    <t>SPC: 21x30"(2)</t>
  </si>
  <si>
    <t>High Rise</t>
  </si>
  <si>
    <t>6302.32.2020</t>
  </si>
  <si>
    <t>KPC: 21x40"(2)</t>
  </si>
  <si>
    <t>ST21-4380</t>
  </si>
  <si>
    <t>022164544787</t>
  </si>
  <si>
    <t>Vintage Indigo</t>
  </si>
  <si>
    <t>ST20-4442</t>
  </si>
  <si>
    <t>022164584615</t>
  </si>
  <si>
    <t>ST20-4425</t>
  </si>
  <si>
    <t>022164584448</t>
  </si>
  <si>
    <t>ST21-4374</t>
  </si>
  <si>
    <t>022164544725</t>
  </si>
  <si>
    <t>Serta 5.5%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</si>
</sst>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0.0"/>
    <numFmt numFmtId="166" formatCode="[$$-409]#,##0.00;\-[$$-409]#,##0.00"/>
    <numFmt numFmtId="167" formatCode="0.0000_ "/>
    <numFmt numFmtId="168" formatCode="0.0%"/>
    <numFmt numFmtId="169" formatCode="#,##0.0000_ 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64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0" xfId="1" applyNumberFormat="1" applyFont="1" applyFill="1" applyAlignment="1">
      <alignment wrapText="1"/>
    </xf>
    <xf numFmtId="164" fontId="2" fillId="6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6" fontId="1" fillId="0" borderId="2" xfId="1" applyNumberFormat="1" applyBorder="1"/>
    <xf numFmtId="0" fontId="1" fillId="0" borderId="2" xfId="1" applyBorder="1" applyAlignment="1">
      <alignment horizontal="center" wrapText="1"/>
    </xf>
    <xf numFmtId="164" fontId="1" fillId="0" borderId="1" xfId="1" applyNumberFormat="1" applyBorder="1" applyAlignment="1">
      <alignment horizontal="center" wrapText="1"/>
    </xf>
    <xf numFmtId="164" fontId="1" fillId="0" borderId="1" xfId="1" applyNumberFormat="1" applyBorder="1"/>
    <xf numFmtId="165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67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64" fontId="1" fillId="8" borderId="2" xfId="1" applyNumberFormat="1" applyFill="1" applyBorder="1"/>
    <xf numFmtId="168" fontId="1" fillId="0" borderId="2" xfId="1" applyNumberFormat="1" applyBorder="1"/>
    <xf numFmtId="10" fontId="1" fillId="0" borderId="2" xfId="1" applyNumberFormat="1" applyBorder="1"/>
    <xf numFmtId="164" fontId="1" fillId="0" borderId="2" xfId="1" applyNumberFormat="1" applyBorder="1"/>
    <xf numFmtId="10" fontId="0" fillId="8" borderId="2" xfId="3" applyNumberFormat="1" applyFont="1" applyFill="1" applyBorder="1" applyAlignment="1"/>
    <xf numFmtId="169" fontId="1" fillId="0" borderId="2" xfId="1" applyNumberFormat="1" applyBorder="1"/>
    <xf numFmtId="0" fontId="1" fillId="0" borderId="0" xfId="1"/>
    <xf numFmtId="0" fontId="4" fillId="0" borderId="2" xfId="0" applyFont="1" applyBorder="1" applyAlignment="1">
      <alignment wrapText="1"/>
    </xf>
    <xf numFmtId="165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4">
    <cellStyle name="Normal" xfId="0" builtinId="0"/>
    <cellStyle name="Normal 2" xfId="1" xr:uid="{3FD8C904-08CB-4366-9FD3-B9D8036014D7}"/>
    <cellStyle name="Normal 2 18 2" xfId="2" xr:uid="{F1ABBBC7-6467-4962-A9B6-4CD19F7E812F}"/>
    <cellStyle name="Percent 2" xfId="3" xr:uid="{4189EED9-C0B9-4485-8228-1BB786FCE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Ross%20Serta%20Brand%2085gsm%20Microfiber%20Sheets%2006-24-2025%20Commitment%20NOV%202025%20Projections.xlsx" TargetMode="External"/><Relationship Id="rId1" Type="http://schemas.openxmlformats.org/officeDocument/2006/relationships/externalLinkPath" Target="Ross%20Serta%20Brand%2085gsm%20Microfiber%20Sheets%2006-24-2025%20Commitment%20NOV%202025%20Projec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ternal Commitment"/>
      <sheetName val="NOV"/>
      <sheetName val="CHN 04-09-2025"/>
      <sheetName val="ValueSelect"/>
      <sheetName val="Data"/>
      <sheetName val="Serta Cooling 9-16-2024"/>
      <sheetName val="85gsm Serta 10-29"/>
      <sheetName val="Serta 05-22 Final"/>
      <sheetName val="Serta 05-13"/>
      <sheetName val="Quote Sheet Allergen pc"/>
      <sheetName val="Allergen pc 09-16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21B6-1120-49FD-851C-F59541E430D5}">
  <dimension ref="A1:AY43"/>
  <sheetViews>
    <sheetView tabSelected="1" zoomScale="70" zoomScaleNormal="70" workbookViewId="0">
      <selection activeCell="I10" sqref="I10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453125" style="2" customWidth="1"/>
    <col min="6" max="6" width="15.54296875" style="2" customWidth="1"/>
    <col min="7" max="7" width="7.26953125" style="2" customWidth="1"/>
    <col min="8" max="8" width="28.54296875" style="2" customWidth="1"/>
    <col min="9" max="9" width="26.1796875" style="2" customWidth="1"/>
    <col min="10" max="10" width="22.1796875" style="2" customWidth="1"/>
    <col min="11" max="11" width="34.26953125" style="2" customWidth="1"/>
    <col min="12" max="12" width="12.1796875" style="2" customWidth="1"/>
    <col min="13" max="13" width="16.26953125" style="2" customWidth="1"/>
    <col min="14" max="14" width="18.26953125" style="2" customWidth="1"/>
    <col min="15" max="16" width="8.81640625" style="2" customWidth="1"/>
    <col min="17" max="17" width="8.81640625" style="3" customWidth="1"/>
    <col min="18" max="18" width="8.54296875" style="3" customWidth="1"/>
    <col min="19" max="19" width="9.453125" style="2" customWidth="1"/>
    <col min="20" max="20" width="8.1796875" style="46" customWidth="1"/>
    <col min="21" max="21" width="8.7265625" style="46" customWidth="1"/>
    <col min="22" max="22" width="7.1796875" style="46" customWidth="1"/>
    <col min="23" max="23" width="9" style="47" customWidth="1"/>
    <col min="24" max="24" width="6.26953125" style="48" customWidth="1"/>
    <col min="25" max="26" width="10" style="47" customWidth="1"/>
    <col min="27" max="27" width="9.81640625" style="48" customWidth="1"/>
    <col min="28" max="28" width="7.81640625" style="2" customWidth="1"/>
    <col min="29" max="29" width="8.81640625" style="3" customWidth="1"/>
    <col min="30" max="30" width="13.81640625" style="2" customWidth="1"/>
    <col min="31" max="31" width="8.453125" style="4" customWidth="1"/>
    <col min="32" max="32" width="9" style="3" customWidth="1"/>
    <col min="33" max="33" width="8.453125" style="3" customWidth="1"/>
    <col min="34" max="34" width="7.81640625" style="4" customWidth="1"/>
    <col min="35" max="35" width="8.26953125" style="3" customWidth="1"/>
    <col min="36" max="36" width="11.54296875" style="4" customWidth="1"/>
    <col min="37" max="37" width="10.81640625" style="3" customWidth="1"/>
    <col min="38" max="38" width="8.1796875" style="4" customWidth="1"/>
    <col min="39" max="39" width="9.26953125" style="3" customWidth="1"/>
    <col min="40" max="40" width="8.1796875" style="4" customWidth="1"/>
    <col min="41" max="42" width="9.26953125" style="3" customWidth="1"/>
    <col min="43" max="43" width="8.1796875" style="4" customWidth="1"/>
    <col min="44" max="44" width="9.26953125" style="3" customWidth="1"/>
    <col min="45" max="45" width="7.81640625" style="3" customWidth="1"/>
    <col min="46" max="46" width="9.54296875" style="3" customWidth="1"/>
    <col min="47" max="47" width="7.7265625" style="3" customWidth="1"/>
    <col min="48" max="48" width="12.1796875" style="3" customWidth="1"/>
    <col min="49" max="49" width="9.1796875" style="2"/>
    <col min="50" max="50" width="11.54296875" style="3" customWidth="1"/>
    <col min="51" max="51" width="15" style="3" customWidth="1"/>
    <col min="52" max="16384" width="9.1796875" style="2"/>
  </cols>
  <sheetData>
    <row r="1" spans="1:51" ht="68.150000000000006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20" t="s">
        <v>37</v>
      </c>
      <c r="AM1" s="19" t="s">
        <v>38</v>
      </c>
      <c r="AN1" s="20" t="s">
        <v>39</v>
      </c>
      <c r="AO1" s="19" t="s">
        <v>40</v>
      </c>
      <c r="AP1" s="22" t="s">
        <v>41</v>
      </c>
      <c r="AQ1" s="20" t="s">
        <v>42</v>
      </c>
      <c r="AR1" s="19" t="s">
        <v>43</v>
      </c>
      <c r="AS1" s="19" t="s">
        <v>44</v>
      </c>
      <c r="AT1" s="23" t="s">
        <v>45</v>
      </c>
      <c r="AU1" s="24" t="s">
        <v>46</v>
      </c>
      <c r="AV1" s="25" t="s">
        <v>47</v>
      </c>
      <c r="AW1" s="5" t="s">
        <v>48</v>
      </c>
      <c r="AX1" s="19" t="s">
        <v>49</v>
      </c>
      <c r="AY1" s="19" t="s">
        <v>50</v>
      </c>
    </row>
    <row r="2" spans="1:51" s="44" customFormat="1" x14ac:dyDescent="0.35">
      <c r="A2" s="26">
        <v>1</v>
      </c>
      <c r="B2" s="27"/>
      <c r="C2" s="27"/>
      <c r="D2" s="27" t="s">
        <v>51</v>
      </c>
      <c r="E2" s="27" t="s">
        <v>114</v>
      </c>
      <c r="F2" s="27" t="s">
        <v>52</v>
      </c>
      <c r="G2" s="28"/>
      <c r="H2" s="27" t="s">
        <v>53</v>
      </c>
      <c r="I2" s="27" t="s">
        <v>54</v>
      </c>
      <c r="J2" s="29" t="s">
        <v>55</v>
      </c>
      <c r="K2" s="27" t="s">
        <v>56</v>
      </c>
      <c r="L2" s="27" t="s">
        <v>57</v>
      </c>
      <c r="M2" s="27"/>
      <c r="N2" s="27"/>
      <c r="O2" s="27"/>
      <c r="P2" s="27" t="s">
        <v>58</v>
      </c>
      <c r="Q2" s="30"/>
      <c r="R2" s="31">
        <v>3.68</v>
      </c>
      <c r="S2" s="27" t="s">
        <v>59</v>
      </c>
      <c r="T2" s="32">
        <v>30</v>
      </c>
      <c r="U2" s="32">
        <v>25</v>
      </c>
      <c r="V2" s="32">
        <v>32</v>
      </c>
      <c r="W2" s="33"/>
      <c r="X2" s="34">
        <v>4</v>
      </c>
      <c r="Y2" s="35">
        <f>IF(T2="","",T2*U2*V2/1000000)</f>
        <v>2.4E-2</v>
      </c>
      <c r="Z2" s="33">
        <v>56</v>
      </c>
      <c r="AA2" s="36">
        <f>IF(X2="","",Z2/Y2*X2)</f>
        <v>9333</v>
      </c>
      <c r="AB2" s="37">
        <v>3500</v>
      </c>
      <c r="AC2" s="38">
        <f>IF(ISERROR(AB2/AA2),"",AB2/AA2)</f>
        <v>0.38</v>
      </c>
      <c r="AD2" s="27" t="s">
        <v>60</v>
      </c>
      <c r="AE2" s="39">
        <v>0.41399999999999998</v>
      </c>
      <c r="AF2" s="38">
        <f>IF(ISERROR(R2*AE2),"",R2*AE2)</f>
        <v>1.52</v>
      </c>
      <c r="AG2" s="38">
        <f>IF(ISERROR(R2+AC2+AF2),"",R2+AC2+AF2)</f>
        <v>5.58</v>
      </c>
      <c r="AH2" s="40">
        <v>0</v>
      </c>
      <c r="AI2" s="38">
        <f t="shared" ref="AI2:AI42" si="0">IF(ISERROR(AV2*AH2),"",AV2*AH2)</f>
        <v>0</v>
      </c>
      <c r="AJ2" s="40">
        <v>0</v>
      </c>
      <c r="AK2" s="38">
        <f t="shared" ref="AK2:AK42" si="1">IF(ISERROR(AV2*AJ2),"",AV2*AJ2)</f>
        <v>0</v>
      </c>
      <c r="AL2" s="40">
        <v>5.5E-2</v>
      </c>
      <c r="AM2" s="38">
        <f>IF(ISERROR(AV2*AL2),"",AV2*AL2)</f>
        <v>0.44</v>
      </c>
      <c r="AN2" s="40">
        <v>0</v>
      </c>
      <c r="AO2" s="38">
        <f>IF(ISERROR(R2*AN2),"",R2*AN2)</f>
        <v>0</v>
      </c>
      <c r="AP2" s="41"/>
      <c r="AQ2" s="40">
        <v>0</v>
      </c>
      <c r="AR2" s="38">
        <f>IF(ISERROR(AV2*AQ2),"",AV2*AQ2)</f>
        <v>0</v>
      </c>
      <c r="AS2" s="38">
        <f>IF(ISERROR(AI2+AK2+AM2+AO2+AR2),"",AI2+AK2+AM2+AO2+AR2)</f>
        <v>0.44</v>
      </c>
      <c r="AT2" s="38">
        <f t="shared" ref="AT2:AT42" si="2">IF(ISERROR(AG2+AS2),"",AG2+AS2)</f>
        <v>6.02</v>
      </c>
      <c r="AU2" s="42">
        <f t="shared" ref="AU2:AU42" si="3">IF(ISERROR((AV2-AT2)/AV2),"",(AV2-AT2)/AV2)</f>
        <v>0.24679999999999999</v>
      </c>
      <c r="AV2" s="43">
        <v>7.9928999999999997</v>
      </c>
      <c r="AW2" s="34">
        <v>2592</v>
      </c>
      <c r="AX2" s="38">
        <f>IF(ISERROR(AT2*AW2),"",AT2*AW2)</f>
        <v>15603.84</v>
      </c>
      <c r="AY2" s="38">
        <f>IF(ISERROR(AV2*AW2),"",AV2*AW2)</f>
        <v>20717.599999999999</v>
      </c>
    </row>
    <row r="3" spans="1:51" s="44" customFormat="1" x14ac:dyDescent="0.35">
      <c r="A3" s="26">
        <v>2</v>
      </c>
      <c r="B3" s="27"/>
      <c r="C3" s="27"/>
      <c r="D3" s="27" t="s">
        <v>51</v>
      </c>
      <c r="E3" s="27" t="s">
        <v>114</v>
      </c>
      <c r="F3" s="27" t="s">
        <v>52</v>
      </c>
      <c r="G3" s="28"/>
      <c r="H3" s="27" t="s">
        <v>53</v>
      </c>
      <c r="I3" s="27" t="s">
        <v>54</v>
      </c>
      <c r="J3" s="29" t="s">
        <v>55</v>
      </c>
      <c r="K3" s="27" t="s">
        <v>61</v>
      </c>
      <c r="L3" s="27" t="s">
        <v>57</v>
      </c>
      <c r="M3" s="27"/>
      <c r="N3" s="27"/>
      <c r="O3" s="27"/>
      <c r="P3" s="27" t="s">
        <v>58</v>
      </c>
      <c r="Q3" s="30"/>
      <c r="R3" s="31">
        <v>4.5</v>
      </c>
      <c r="S3" s="27" t="s">
        <v>59</v>
      </c>
      <c r="T3" s="32">
        <v>30</v>
      </c>
      <c r="U3" s="32">
        <v>25</v>
      </c>
      <c r="V3" s="32">
        <v>36</v>
      </c>
      <c r="W3" s="33"/>
      <c r="X3" s="34">
        <v>4</v>
      </c>
      <c r="Y3" s="35">
        <f t="shared" ref="Y3:Y42" si="4">IF(T3="","",T3*U3*V3/1000000)</f>
        <v>2.7E-2</v>
      </c>
      <c r="Z3" s="33">
        <v>56</v>
      </c>
      <c r="AA3" s="36">
        <f t="shared" ref="AA3:AA42" si="5">IF(X3="","",Z3/Y3*X3)</f>
        <v>8296</v>
      </c>
      <c r="AB3" s="37">
        <v>3500</v>
      </c>
      <c r="AC3" s="38">
        <f t="shared" ref="AC3:AC42" si="6">IF(ISERROR(AB3/AA3),"",AB3/AA3)</f>
        <v>0.42</v>
      </c>
      <c r="AD3" s="27" t="s">
        <v>60</v>
      </c>
      <c r="AE3" s="39">
        <v>0.41399999999999998</v>
      </c>
      <c r="AF3" s="38">
        <f t="shared" ref="AF3:AF42" si="7">IF(ISERROR(R3*AE3),"",R3*AE3)</f>
        <v>1.86</v>
      </c>
      <c r="AG3" s="38">
        <f t="shared" ref="AG3:AG42" si="8">IF(ISERROR(R3+AC3+AF3),"",R3+AC3+AF3)</f>
        <v>6.78</v>
      </c>
      <c r="AH3" s="40">
        <v>0</v>
      </c>
      <c r="AI3" s="38">
        <f t="shared" si="0"/>
        <v>0</v>
      </c>
      <c r="AJ3" s="40">
        <v>0</v>
      </c>
      <c r="AK3" s="38">
        <f t="shared" si="1"/>
        <v>0</v>
      </c>
      <c r="AL3" s="40">
        <v>5.5E-2</v>
      </c>
      <c r="AM3" s="38">
        <f t="shared" ref="AM3:AM42" si="9">IF(ISERROR(AV3*AL3),"",AV3*AL3)</f>
        <v>0.53</v>
      </c>
      <c r="AN3" s="40">
        <v>0</v>
      </c>
      <c r="AO3" s="38">
        <f t="shared" ref="AO3:AO42" si="10">IF(ISERROR(R3*AN3),"",R3*AN3)</f>
        <v>0</v>
      </c>
      <c r="AP3" s="41"/>
      <c r="AQ3" s="40">
        <v>0</v>
      </c>
      <c r="AR3" s="38">
        <f t="shared" ref="AR3:AR42" si="11">IF(ISERROR(AV3*AQ3),"",AV3*AQ3)</f>
        <v>0</v>
      </c>
      <c r="AS3" s="38">
        <f t="shared" ref="AS3:AS42" si="12">IF(ISERROR(AI3+AK3+AM3+AO3+AR3),"",AI3+AK3+AM3+AO3+AR3)</f>
        <v>0.53</v>
      </c>
      <c r="AT3" s="38">
        <f t="shared" si="2"/>
        <v>7.31</v>
      </c>
      <c r="AU3" s="42">
        <f t="shared" si="3"/>
        <v>0.24179999999999999</v>
      </c>
      <c r="AV3" s="43">
        <v>9.6407000000000007</v>
      </c>
      <c r="AW3" s="34">
        <v>1916</v>
      </c>
      <c r="AX3" s="38">
        <f t="shared" ref="AX3:AX42" si="13">IF(ISERROR(AT3*AW3),"",AT3*AW3)</f>
        <v>14005.96</v>
      </c>
      <c r="AY3" s="38">
        <f t="shared" ref="AY3:AY42" si="14">IF(ISERROR(AV3*AW3),"",AV3*AW3)</f>
        <v>18471.580000000002</v>
      </c>
    </row>
    <row r="4" spans="1:51" s="44" customFormat="1" x14ac:dyDescent="0.35">
      <c r="A4" s="26">
        <v>3</v>
      </c>
      <c r="B4" s="27"/>
      <c r="C4" s="27"/>
      <c r="D4" s="27" t="s">
        <v>51</v>
      </c>
      <c r="E4" s="27" t="s">
        <v>114</v>
      </c>
      <c r="F4" s="27" t="s">
        <v>52</v>
      </c>
      <c r="G4" s="28"/>
      <c r="H4" s="27" t="s">
        <v>53</v>
      </c>
      <c r="I4" s="27" t="s">
        <v>54</v>
      </c>
      <c r="J4" s="29" t="s">
        <v>55</v>
      </c>
      <c r="K4" s="27" t="s">
        <v>62</v>
      </c>
      <c r="L4" s="27" t="s">
        <v>63</v>
      </c>
      <c r="M4" s="45" t="s">
        <v>64</v>
      </c>
      <c r="N4" s="45" t="s">
        <v>65</v>
      </c>
      <c r="O4" s="27"/>
      <c r="P4" s="27" t="s">
        <v>58</v>
      </c>
      <c r="Q4" s="30"/>
      <c r="R4" s="31">
        <v>5</v>
      </c>
      <c r="S4" s="27" t="s">
        <v>59</v>
      </c>
      <c r="T4" s="32">
        <v>30</v>
      </c>
      <c r="U4" s="32">
        <v>25</v>
      </c>
      <c r="V4" s="32">
        <v>40</v>
      </c>
      <c r="W4" s="33"/>
      <c r="X4" s="34">
        <v>4</v>
      </c>
      <c r="Y4" s="35">
        <f t="shared" si="4"/>
        <v>0.03</v>
      </c>
      <c r="Z4" s="33">
        <v>56</v>
      </c>
      <c r="AA4" s="36">
        <f t="shared" si="5"/>
        <v>7467</v>
      </c>
      <c r="AB4" s="37">
        <v>3500</v>
      </c>
      <c r="AC4" s="38">
        <f t="shared" si="6"/>
        <v>0.47</v>
      </c>
      <c r="AD4" s="27" t="s">
        <v>60</v>
      </c>
      <c r="AE4" s="39">
        <v>0.41399999999999998</v>
      </c>
      <c r="AF4" s="38">
        <f t="shared" si="7"/>
        <v>2.0699999999999998</v>
      </c>
      <c r="AG4" s="38">
        <f t="shared" si="8"/>
        <v>7.54</v>
      </c>
      <c r="AH4" s="40">
        <v>0</v>
      </c>
      <c r="AI4" s="38">
        <f t="shared" si="0"/>
        <v>0</v>
      </c>
      <c r="AJ4" s="40">
        <v>0</v>
      </c>
      <c r="AK4" s="38">
        <f t="shared" si="1"/>
        <v>0</v>
      </c>
      <c r="AL4" s="40">
        <v>5.5E-2</v>
      </c>
      <c r="AM4" s="38">
        <f t="shared" si="9"/>
        <v>0.59</v>
      </c>
      <c r="AN4" s="40">
        <v>0</v>
      </c>
      <c r="AO4" s="38">
        <f t="shared" si="10"/>
        <v>0</v>
      </c>
      <c r="AP4" s="41"/>
      <c r="AQ4" s="40">
        <v>0</v>
      </c>
      <c r="AR4" s="38">
        <f t="shared" si="11"/>
        <v>0</v>
      </c>
      <c r="AS4" s="38">
        <f t="shared" si="12"/>
        <v>0.59</v>
      </c>
      <c r="AT4" s="38">
        <f t="shared" si="2"/>
        <v>8.1300000000000008</v>
      </c>
      <c r="AU4" s="42">
        <f t="shared" si="3"/>
        <v>0.2432</v>
      </c>
      <c r="AV4" s="43">
        <v>10.742800000000001</v>
      </c>
      <c r="AW4" s="34">
        <v>3536</v>
      </c>
      <c r="AX4" s="38">
        <f t="shared" si="13"/>
        <v>28747.68</v>
      </c>
      <c r="AY4" s="38">
        <f t="shared" si="14"/>
        <v>37986.54</v>
      </c>
    </row>
    <row r="5" spans="1:51" s="44" customFormat="1" x14ac:dyDescent="0.35">
      <c r="A5" s="26">
        <v>4</v>
      </c>
      <c r="B5" s="27"/>
      <c r="C5" s="27"/>
      <c r="D5" s="27" t="s">
        <v>51</v>
      </c>
      <c r="E5" s="27" t="s">
        <v>114</v>
      </c>
      <c r="F5" s="27" t="s">
        <v>52</v>
      </c>
      <c r="G5" s="28"/>
      <c r="H5" s="27" t="s">
        <v>53</v>
      </c>
      <c r="I5" s="27" t="s">
        <v>54</v>
      </c>
      <c r="J5" s="29" t="s">
        <v>55</v>
      </c>
      <c r="K5" s="27" t="s">
        <v>62</v>
      </c>
      <c r="L5" s="27" t="s">
        <v>66</v>
      </c>
      <c r="M5" s="27"/>
      <c r="N5" s="27"/>
      <c r="O5" s="27"/>
      <c r="P5" s="27" t="s">
        <v>58</v>
      </c>
      <c r="Q5" s="30"/>
      <c r="R5" s="31">
        <v>5</v>
      </c>
      <c r="S5" s="27" t="s">
        <v>59</v>
      </c>
      <c r="T5" s="32">
        <v>30</v>
      </c>
      <c r="U5" s="32">
        <v>25</v>
      </c>
      <c r="V5" s="32">
        <v>40</v>
      </c>
      <c r="W5" s="33"/>
      <c r="X5" s="34">
        <v>4</v>
      </c>
      <c r="Y5" s="35">
        <f t="shared" si="4"/>
        <v>0.03</v>
      </c>
      <c r="Z5" s="33">
        <v>56</v>
      </c>
      <c r="AA5" s="36">
        <f t="shared" si="5"/>
        <v>7467</v>
      </c>
      <c r="AB5" s="37">
        <v>3500</v>
      </c>
      <c r="AC5" s="38">
        <f t="shared" si="6"/>
        <v>0.47</v>
      </c>
      <c r="AD5" s="27" t="s">
        <v>60</v>
      </c>
      <c r="AE5" s="39">
        <v>0.41399999999999998</v>
      </c>
      <c r="AF5" s="38">
        <f t="shared" si="7"/>
        <v>2.0699999999999998</v>
      </c>
      <c r="AG5" s="38">
        <f t="shared" si="8"/>
        <v>7.54</v>
      </c>
      <c r="AH5" s="40">
        <v>0</v>
      </c>
      <c r="AI5" s="38">
        <f t="shared" si="0"/>
        <v>0</v>
      </c>
      <c r="AJ5" s="40">
        <v>0</v>
      </c>
      <c r="AK5" s="38">
        <f t="shared" si="1"/>
        <v>0</v>
      </c>
      <c r="AL5" s="40">
        <v>5.5E-2</v>
      </c>
      <c r="AM5" s="38">
        <f t="shared" si="9"/>
        <v>0.59</v>
      </c>
      <c r="AN5" s="40">
        <v>0</v>
      </c>
      <c r="AO5" s="38">
        <f t="shared" si="10"/>
        <v>0</v>
      </c>
      <c r="AP5" s="41"/>
      <c r="AQ5" s="40">
        <v>0</v>
      </c>
      <c r="AR5" s="38">
        <f t="shared" si="11"/>
        <v>0</v>
      </c>
      <c r="AS5" s="38">
        <f t="shared" si="12"/>
        <v>0.59</v>
      </c>
      <c r="AT5" s="38">
        <f t="shared" si="2"/>
        <v>8.1300000000000008</v>
      </c>
      <c r="AU5" s="42">
        <f t="shared" si="3"/>
        <v>0.2432</v>
      </c>
      <c r="AV5" s="43">
        <v>10.742800000000001</v>
      </c>
      <c r="AW5" s="34">
        <v>2376</v>
      </c>
      <c r="AX5" s="38">
        <f t="shared" si="13"/>
        <v>19316.88</v>
      </c>
      <c r="AY5" s="38">
        <f t="shared" si="14"/>
        <v>25524.89</v>
      </c>
    </row>
    <row r="6" spans="1:51" s="44" customFormat="1" x14ac:dyDescent="0.35">
      <c r="A6" s="26">
        <v>5</v>
      </c>
      <c r="B6" s="27"/>
      <c r="C6" s="27"/>
      <c r="D6" s="27" t="s">
        <v>51</v>
      </c>
      <c r="E6" s="27" t="s">
        <v>114</v>
      </c>
      <c r="F6" s="27" t="s">
        <v>52</v>
      </c>
      <c r="G6" s="28"/>
      <c r="H6" s="27" t="s">
        <v>53</v>
      </c>
      <c r="I6" s="27" t="s">
        <v>54</v>
      </c>
      <c r="J6" s="29" t="s">
        <v>55</v>
      </c>
      <c r="K6" s="27" t="s">
        <v>62</v>
      </c>
      <c r="L6" s="27" t="s">
        <v>67</v>
      </c>
      <c r="M6" s="27"/>
      <c r="N6" s="27"/>
      <c r="O6" s="27"/>
      <c r="P6" s="27" t="s">
        <v>58</v>
      </c>
      <c r="Q6" s="30"/>
      <c r="R6" s="31">
        <v>5</v>
      </c>
      <c r="S6" s="27" t="s">
        <v>59</v>
      </c>
      <c r="T6" s="32">
        <v>30</v>
      </c>
      <c r="U6" s="32">
        <v>25</v>
      </c>
      <c r="V6" s="32">
        <v>40</v>
      </c>
      <c r="W6" s="33"/>
      <c r="X6" s="34">
        <v>4</v>
      </c>
      <c r="Y6" s="35">
        <f t="shared" si="4"/>
        <v>0.03</v>
      </c>
      <c r="Z6" s="33">
        <v>56</v>
      </c>
      <c r="AA6" s="36">
        <f t="shared" si="5"/>
        <v>7467</v>
      </c>
      <c r="AB6" s="37">
        <v>3500</v>
      </c>
      <c r="AC6" s="38">
        <f t="shared" si="6"/>
        <v>0.47</v>
      </c>
      <c r="AD6" s="27" t="s">
        <v>60</v>
      </c>
      <c r="AE6" s="39">
        <v>0.41399999999999998</v>
      </c>
      <c r="AF6" s="38">
        <f t="shared" si="7"/>
        <v>2.0699999999999998</v>
      </c>
      <c r="AG6" s="38">
        <f t="shared" si="8"/>
        <v>7.54</v>
      </c>
      <c r="AH6" s="40">
        <v>0</v>
      </c>
      <c r="AI6" s="38">
        <f t="shared" si="0"/>
        <v>0</v>
      </c>
      <c r="AJ6" s="40">
        <v>0</v>
      </c>
      <c r="AK6" s="38">
        <f t="shared" si="1"/>
        <v>0</v>
      </c>
      <c r="AL6" s="40">
        <v>5.5E-2</v>
      </c>
      <c r="AM6" s="38">
        <f t="shared" si="9"/>
        <v>0.59</v>
      </c>
      <c r="AN6" s="40">
        <v>0</v>
      </c>
      <c r="AO6" s="38">
        <f t="shared" si="10"/>
        <v>0</v>
      </c>
      <c r="AP6" s="41"/>
      <c r="AQ6" s="40">
        <v>0</v>
      </c>
      <c r="AR6" s="38">
        <f t="shared" si="11"/>
        <v>0</v>
      </c>
      <c r="AS6" s="38">
        <f t="shared" si="12"/>
        <v>0.59</v>
      </c>
      <c r="AT6" s="38">
        <f t="shared" si="2"/>
        <v>8.1300000000000008</v>
      </c>
      <c r="AU6" s="42">
        <f t="shared" si="3"/>
        <v>0.2432</v>
      </c>
      <c r="AV6" s="43">
        <v>10.742800000000001</v>
      </c>
      <c r="AW6" s="34">
        <v>1188</v>
      </c>
      <c r="AX6" s="38">
        <f t="shared" si="13"/>
        <v>9658.44</v>
      </c>
      <c r="AY6" s="38">
        <f t="shared" si="14"/>
        <v>12762.45</v>
      </c>
    </row>
    <row r="7" spans="1:51" s="44" customFormat="1" x14ac:dyDescent="0.35">
      <c r="A7" s="26">
        <v>6</v>
      </c>
      <c r="B7" s="27"/>
      <c r="C7" s="27"/>
      <c r="D7" s="27" t="s">
        <v>51</v>
      </c>
      <c r="E7" s="27" t="s">
        <v>114</v>
      </c>
      <c r="F7" s="27" t="s">
        <v>52</v>
      </c>
      <c r="G7" s="28"/>
      <c r="H7" s="27" t="s">
        <v>53</v>
      </c>
      <c r="I7" s="27" t="s">
        <v>54</v>
      </c>
      <c r="J7" s="29" t="s">
        <v>55</v>
      </c>
      <c r="K7" s="27" t="s">
        <v>68</v>
      </c>
      <c r="L7" s="27" t="s">
        <v>57</v>
      </c>
      <c r="M7" s="45" t="s">
        <v>108</v>
      </c>
      <c r="N7" s="45" t="s">
        <v>109</v>
      </c>
      <c r="O7" s="27"/>
      <c r="P7" s="27" t="s">
        <v>58</v>
      </c>
      <c r="Q7" s="30"/>
      <c r="R7" s="31">
        <v>5.78</v>
      </c>
      <c r="S7" s="27" t="s">
        <v>59</v>
      </c>
      <c r="T7" s="32">
        <v>30</v>
      </c>
      <c r="U7" s="32">
        <v>25</v>
      </c>
      <c r="V7" s="32">
        <v>44</v>
      </c>
      <c r="W7" s="33"/>
      <c r="X7" s="34">
        <v>4</v>
      </c>
      <c r="Y7" s="35">
        <f t="shared" si="4"/>
        <v>3.3000000000000002E-2</v>
      </c>
      <c r="Z7" s="33">
        <v>56</v>
      </c>
      <c r="AA7" s="36">
        <f t="shared" si="5"/>
        <v>6788</v>
      </c>
      <c r="AB7" s="37">
        <v>3500</v>
      </c>
      <c r="AC7" s="38">
        <f t="shared" si="6"/>
        <v>0.52</v>
      </c>
      <c r="AD7" s="27" t="s">
        <v>60</v>
      </c>
      <c r="AE7" s="39">
        <v>0.41399999999999998</v>
      </c>
      <c r="AF7" s="38">
        <f t="shared" si="7"/>
        <v>2.39</v>
      </c>
      <c r="AG7" s="38">
        <f t="shared" si="8"/>
        <v>8.69</v>
      </c>
      <c r="AH7" s="40">
        <v>0</v>
      </c>
      <c r="AI7" s="38">
        <f t="shared" si="0"/>
        <v>0</v>
      </c>
      <c r="AJ7" s="40">
        <v>0</v>
      </c>
      <c r="AK7" s="38">
        <f t="shared" si="1"/>
        <v>0</v>
      </c>
      <c r="AL7" s="40">
        <v>5.5E-2</v>
      </c>
      <c r="AM7" s="38">
        <f t="shared" si="9"/>
        <v>0.67</v>
      </c>
      <c r="AN7" s="40">
        <v>0</v>
      </c>
      <c r="AO7" s="38">
        <f t="shared" si="10"/>
        <v>0</v>
      </c>
      <c r="AP7" s="41"/>
      <c r="AQ7" s="40">
        <v>0</v>
      </c>
      <c r="AR7" s="38">
        <f t="shared" si="11"/>
        <v>0</v>
      </c>
      <c r="AS7" s="38">
        <f t="shared" si="12"/>
        <v>0.67</v>
      </c>
      <c r="AT7" s="38">
        <f t="shared" si="2"/>
        <v>9.36</v>
      </c>
      <c r="AU7" s="42">
        <f t="shared" si="3"/>
        <v>0.22789999999999999</v>
      </c>
      <c r="AV7" s="43">
        <v>12.123100000000001</v>
      </c>
      <c r="AW7" s="34">
        <v>2884</v>
      </c>
      <c r="AX7" s="38">
        <f t="shared" si="13"/>
        <v>26994.240000000002</v>
      </c>
      <c r="AY7" s="38">
        <f t="shared" si="14"/>
        <v>34963.019999999997</v>
      </c>
    </row>
    <row r="8" spans="1:51" s="44" customFormat="1" x14ac:dyDescent="0.35">
      <c r="A8" s="26">
        <v>7</v>
      </c>
      <c r="B8" s="27"/>
      <c r="C8" s="27"/>
      <c r="D8" s="27" t="s">
        <v>51</v>
      </c>
      <c r="E8" s="27" t="s">
        <v>114</v>
      </c>
      <c r="F8" s="27" t="s">
        <v>52</v>
      </c>
      <c r="G8" s="28"/>
      <c r="H8" s="27" t="s">
        <v>53</v>
      </c>
      <c r="I8" s="27" t="s">
        <v>54</v>
      </c>
      <c r="J8" s="29" t="s">
        <v>55</v>
      </c>
      <c r="K8" s="27" t="s">
        <v>69</v>
      </c>
      <c r="L8" s="27" t="s">
        <v>57</v>
      </c>
      <c r="M8" s="45" t="s">
        <v>110</v>
      </c>
      <c r="N8" s="45" t="s">
        <v>111</v>
      </c>
      <c r="O8" s="27"/>
      <c r="P8" s="27" t="s">
        <v>58</v>
      </c>
      <c r="Q8" s="30"/>
      <c r="R8" s="31">
        <v>5.88</v>
      </c>
      <c r="S8" s="27" t="s">
        <v>59</v>
      </c>
      <c r="T8" s="32">
        <v>30</v>
      </c>
      <c r="U8" s="32">
        <v>25</v>
      </c>
      <c r="V8" s="32">
        <v>44</v>
      </c>
      <c r="W8" s="33"/>
      <c r="X8" s="34">
        <v>4</v>
      </c>
      <c r="Y8" s="35">
        <f t="shared" si="4"/>
        <v>3.3000000000000002E-2</v>
      </c>
      <c r="Z8" s="33">
        <v>56</v>
      </c>
      <c r="AA8" s="36">
        <f t="shared" si="5"/>
        <v>6788</v>
      </c>
      <c r="AB8" s="37">
        <v>3500</v>
      </c>
      <c r="AC8" s="38">
        <f t="shared" si="6"/>
        <v>0.52</v>
      </c>
      <c r="AD8" s="27" t="s">
        <v>60</v>
      </c>
      <c r="AE8" s="39">
        <v>0.41399999999999998</v>
      </c>
      <c r="AF8" s="38">
        <f t="shared" si="7"/>
        <v>2.4300000000000002</v>
      </c>
      <c r="AG8" s="38">
        <f t="shared" si="8"/>
        <v>8.83</v>
      </c>
      <c r="AH8" s="40">
        <v>0</v>
      </c>
      <c r="AI8" s="38">
        <f t="shared" si="0"/>
        <v>0</v>
      </c>
      <c r="AJ8" s="40">
        <v>0</v>
      </c>
      <c r="AK8" s="38">
        <f t="shared" si="1"/>
        <v>0</v>
      </c>
      <c r="AL8" s="40">
        <v>5.5E-2</v>
      </c>
      <c r="AM8" s="38">
        <f t="shared" si="9"/>
        <v>0.67</v>
      </c>
      <c r="AN8" s="40">
        <v>0</v>
      </c>
      <c r="AO8" s="38">
        <f t="shared" si="10"/>
        <v>0</v>
      </c>
      <c r="AP8" s="41"/>
      <c r="AQ8" s="40">
        <v>0</v>
      </c>
      <c r="AR8" s="38">
        <f t="shared" si="11"/>
        <v>0</v>
      </c>
      <c r="AS8" s="38">
        <f t="shared" si="12"/>
        <v>0.67</v>
      </c>
      <c r="AT8" s="38">
        <f t="shared" si="2"/>
        <v>9.5</v>
      </c>
      <c r="AU8" s="42">
        <f t="shared" si="3"/>
        <v>0.21640000000000001</v>
      </c>
      <c r="AV8" s="43">
        <v>12.123100000000001</v>
      </c>
      <c r="AW8" s="34">
        <v>248</v>
      </c>
      <c r="AX8" s="38">
        <f t="shared" si="13"/>
        <v>2356</v>
      </c>
      <c r="AY8" s="38">
        <f t="shared" si="14"/>
        <v>3006.53</v>
      </c>
    </row>
    <row r="9" spans="1:51" s="44" customFormat="1" x14ac:dyDescent="0.35">
      <c r="A9" s="26">
        <v>8</v>
      </c>
      <c r="B9" s="27"/>
      <c r="C9" s="27"/>
      <c r="D9" s="27" t="s">
        <v>51</v>
      </c>
      <c r="E9" s="27" t="s">
        <v>114</v>
      </c>
      <c r="F9" s="27" t="s">
        <v>52</v>
      </c>
      <c r="G9" s="28"/>
      <c r="H9" s="27" t="s">
        <v>53</v>
      </c>
      <c r="I9" s="27" t="s">
        <v>54</v>
      </c>
      <c r="J9" s="29" t="s">
        <v>55</v>
      </c>
      <c r="K9" s="27" t="s">
        <v>56</v>
      </c>
      <c r="L9" s="27" t="s">
        <v>70</v>
      </c>
      <c r="M9" s="45" t="s">
        <v>71</v>
      </c>
      <c r="N9" s="45" t="s">
        <v>72</v>
      </c>
      <c r="O9" s="27"/>
      <c r="P9" s="27" t="s">
        <v>58</v>
      </c>
      <c r="Q9" s="30"/>
      <c r="R9" s="31">
        <v>3.68</v>
      </c>
      <c r="S9" s="27" t="s">
        <v>59</v>
      </c>
      <c r="T9" s="32">
        <v>30</v>
      </c>
      <c r="U9" s="32">
        <v>25</v>
      </c>
      <c r="V9" s="32">
        <v>32</v>
      </c>
      <c r="W9" s="33"/>
      <c r="X9" s="34">
        <v>4</v>
      </c>
      <c r="Y9" s="35">
        <f t="shared" si="4"/>
        <v>2.4E-2</v>
      </c>
      <c r="Z9" s="33">
        <v>56</v>
      </c>
      <c r="AA9" s="36">
        <f t="shared" si="5"/>
        <v>9333</v>
      </c>
      <c r="AB9" s="37">
        <v>3500</v>
      </c>
      <c r="AC9" s="38">
        <f t="shared" si="6"/>
        <v>0.38</v>
      </c>
      <c r="AD9" s="27" t="s">
        <v>60</v>
      </c>
      <c r="AE9" s="39">
        <v>0.41399999999999998</v>
      </c>
      <c r="AF9" s="38">
        <f t="shared" si="7"/>
        <v>1.52</v>
      </c>
      <c r="AG9" s="38">
        <f t="shared" si="8"/>
        <v>5.58</v>
      </c>
      <c r="AH9" s="40">
        <v>0</v>
      </c>
      <c r="AI9" s="38">
        <f t="shared" si="0"/>
        <v>0</v>
      </c>
      <c r="AJ9" s="40">
        <v>0</v>
      </c>
      <c r="AK9" s="38">
        <f t="shared" si="1"/>
        <v>0</v>
      </c>
      <c r="AL9" s="40">
        <v>5.5E-2</v>
      </c>
      <c r="AM9" s="38">
        <f t="shared" si="9"/>
        <v>0.44</v>
      </c>
      <c r="AN9" s="40">
        <v>0</v>
      </c>
      <c r="AO9" s="38">
        <f t="shared" si="10"/>
        <v>0</v>
      </c>
      <c r="AP9" s="41"/>
      <c r="AQ9" s="40">
        <v>0</v>
      </c>
      <c r="AR9" s="38">
        <f t="shared" si="11"/>
        <v>0</v>
      </c>
      <c r="AS9" s="38">
        <f t="shared" si="12"/>
        <v>0.44</v>
      </c>
      <c r="AT9" s="38">
        <f t="shared" si="2"/>
        <v>6.02</v>
      </c>
      <c r="AU9" s="42">
        <f t="shared" si="3"/>
        <v>0.24679999999999999</v>
      </c>
      <c r="AV9" s="43">
        <v>7.9928999999999997</v>
      </c>
      <c r="AW9" s="34">
        <v>1572</v>
      </c>
      <c r="AX9" s="38">
        <f t="shared" si="13"/>
        <v>9463.44</v>
      </c>
      <c r="AY9" s="38">
        <f t="shared" si="14"/>
        <v>12564.84</v>
      </c>
    </row>
    <row r="10" spans="1:51" s="44" customFormat="1" x14ac:dyDescent="0.35">
      <c r="A10" s="26">
        <v>9</v>
      </c>
      <c r="B10" s="27"/>
      <c r="C10" s="27"/>
      <c r="D10" s="27" t="s">
        <v>51</v>
      </c>
      <c r="E10" s="27" t="s">
        <v>114</v>
      </c>
      <c r="F10" s="27" t="s">
        <v>52</v>
      </c>
      <c r="G10" s="28"/>
      <c r="H10" s="27" t="s">
        <v>53</v>
      </c>
      <c r="I10" s="27" t="s">
        <v>54</v>
      </c>
      <c r="J10" s="29" t="s">
        <v>55</v>
      </c>
      <c r="K10" s="27" t="s">
        <v>61</v>
      </c>
      <c r="L10" s="27" t="s">
        <v>70</v>
      </c>
      <c r="M10" s="45" t="s">
        <v>73</v>
      </c>
      <c r="N10" s="45" t="s">
        <v>74</v>
      </c>
      <c r="O10" s="27"/>
      <c r="P10" s="27" t="s">
        <v>58</v>
      </c>
      <c r="Q10" s="30"/>
      <c r="R10" s="31">
        <v>4.5</v>
      </c>
      <c r="S10" s="27" t="s">
        <v>59</v>
      </c>
      <c r="T10" s="32">
        <v>30</v>
      </c>
      <c r="U10" s="32">
        <v>25</v>
      </c>
      <c r="V10" s="32">
        <v>36</v>
      </c>
      <c r="W10" s="33"/>
      <c r="X10" s="34">
        <v>4</v>
      </c>
      <c r="Y10" s="35">
        <f t="shared" si="4"/>
        <v>2.7E-2</v>
      </c>
      <c r="Z10" s="33">
        <v>56</v>
      </c>
      <c r="AA10" s="36">
        <f t="shared" si="5"/>
        <v>8296</v>
      </c>
      <c r="AB10" s="37">
        <v>3500</v>
      </c>
      <c r="AC10" s="38">
        <f t="shared" si="6"/>
        <v>0.42</v>
      </c>
      <c r="AD10" s="27" t="s">
        <v>60</v>
      </c>
      <c r="AE10" s="39">
        <v>0.41399999999999998</v>
      </c>
      <c r="AF10" s="38">
        <f t="shared" si="7"/>
        <v>1.86</v>
      </c>
      <c r="AG10" s="38">
        <f t="shared" si="8"/>
        <v>6.78</v>
      </c>
      <c r="AH10" s="40">
        <v>0</v>
      </c>
      <c r="AI10" s="38">
        <f t="shared" si="0"/>
        <v>0</v>
      </c>
      <c r="AJ10" s="40">
        <v>0</v>
      </c>
      <c r="AK10" s="38">
        <f t="shared" si="1"/>
        <v>0</v>
      </c>
      <c r="AL10" s="40">
        <v>5.5E-2</v>
      </c>
      <c r="AM10" s="38">
        <f t="shared" si="9"/>
        <v>0.53</v>
      </c>
      <c r="AN10" s="40">
        <v>0</v>
      </c>
      <c r="AO10" s="38">
        <f t="shared" si="10"/>
        <v>0</v>
      </c>
      <c r="AP10" s="41"/>
      <c r="AQ10" s="40">
        <v>0</v>
      </c>
      <c r="AR10" s="38">
        <f t="shared" si="11"/>
        <v>0</v>
      </c>
      <c r="AS10" s="38">
        <f t="shared" si="12"/>
        <v>0.53</v>
      </c>
      <c r="AT10" s="38">
        <f t="shared" si="2"/>
        <v>7.31</v>
      </c>
      <c r="AU10" s="42">
        <f t="shared" si="3"/>
        <v>0.24179999999999999</v>
      </c>
      <c r="AV10" s="43">
        <v>9.6407000000000007</v>
      </c>
      <c r="AW10" s="34">
        <v>1160</v>
      </c>
      <c r="AX10" s="38">
        <f t="shared" si="13"/>
        <v>8479.6</v>
      </c>
      <c r="AY10" s="38">
        <f t="shared" si="14"/>
        <v>11183.21</v>
      </c>
    </row>
    <row r="11" spans="1:51" s="44" customFormat="1" x14ac:dyDescent="0.35">
      <c r="A11" s="26">
        <v>10</v>
      </c>
      <c r="B11" s="27"/>
      <c r="C11" s="27"/>
      <c r="D11" s="27" t="s">
        <v>51</v>
      </c>
      <c r="E11" s="27" t="s">
        <v>114</v>
      </c>
      <c r="F11" s="27" t="s">
        <v>52</v>
      </c>
      <c r="G11" s="28"/>
      <c r="H11" s="27" t="s">
        <v>53</v>
      </c>
      <c r="I11" s="27" t="s">
        <v>54</v>
      </c>
      <c r="J11" s="29" t="s">
        <v>55</v>
      </c>
      <c r="K11" s="27" t="s">
        <v>62</v>
      </c>
      <c r="L11" s="27" t="s">
        <v>70</v>
      </c>
      <c r="M11" s="45" t="s">
        <v>75</v>
      </c>
      <c r="N11" s="45" t="s">
        <v>76</v>
      </c>
      <c r="O11" s="27"/>
      <c r="P11" s="27" t="s">
        <v>58</v>
      </c>
      <c r="Q11" s="30"/>
      <c r="R11" s="31">
        <v>5</v>
      </c>
      <c r="S11" s="27" t="s">
        <v>59</v>
      </c>
      <c r="T11" s="32">
        <v>30</v>
      </c>
      <c r="U11" s="32">
        <v>25</v>
      </c>
      <c r="V11" s="32">
        <v>40</v>
      </c>
      <c r="W11" s="33"/>
      <c r="X11" s="34">
        <v>4</v>
      </c>
      <c r="Y11" s="35">
        <f t="shared" si="4"/>
        <v>0.03</v>
      </c>
      <c r="Z11" s="33">
        <v>56</v>
      </c>
      <c r="AA11" s="36">
        <f t="shared" si="5"/>
        <v>7467</v>
      </c>
      <c r="AB11" s="37">
        <v>3500</v>
      </c>
      <c r="AC11" s="38">
        <f t="shared" si="6"/>
        <v>0.47</v>
      </c>
      <c r="AD11" s="27" t="s">
        <v>60</v>
      </c>
      <c r="AE11" s="39">
        <v>0.41399999999999998</v>
      </c>
      <c r="AF11" s="38">
        <f t="shared" si="7"/>
        <v>2.0699999999999998</v>
      </c>
      <c r="AG11" s="38">
        <f t="shared" si="8"/>
        <v>7.54</v>
      </c>
      <c r="AH11" s="40">
        <v>0</v>
      </c>
      <c r="AI11" s="38">
        <f t="shared" si="0"/>
        <v>0</v>
      </c>
      <c r="AJ11" s="40">
        <v>0</v>
      </c>
      <c r="AK11" s="38">
        <f t="shared" si="1"/>
        <v>0</v>
      </c>
      <c r="AL11" s="40">
        <v>5.5E-2</v>
      </c>
      <c r="AM11" s="38">
        <f t="shared" si="9"/>
        <v>0.59</v>
      </c>
      <c r="AN11" s="40">
        <v>0</v>
      </c>
      <c r="AO11" s="38">
        <f t="shared" si="10"/>
        <v>0</v>
      </c>
      <c r="AP11" s="41"/>
      <c r="AQ11" s="40">
        <v>0</v>
      </c>
      <c r="AR11" s="38">
        <f t="shared" si="11"/>
        <v>0</v>
      </c>
      <c r="AS11" s="38">
        <f t="shared" si="12"/>
        <v>0.59</v>
      </c>
      <c r="AT11" s="38">
        <f t="shared" si="2"/>
        <v>8.1300000000000008</v>
      </c>
      <c r="AU11" s="42">
        <f t="shared" si="3"/>
        <v>0.2432</v>
      </c>
      <c r="AV11" s="43">
        <v>10.742800000000001</v>
      </c>
      <c r="AW11" s="34">
        <v>1188</v>
      </c>
      <c r="AX11" s="38">
        <f t="shared" si="13"/>
        <v>9658.44</v>
      </c>
      <c r="AY11" s="38">
        <f t="shared" si="14"/>
        <v>12762.45</v>
      </c>
    </row>
    <row r="12" spans="1:51" s="44" customFormat="1" x14ac:dyDescent="0.35">
      <c r="A12" s="26">
        <v>12</v>
      </c>
      <c r="B12" s="27"/>
      <c r="C12" s="27"/>
      <c r="D12" s="27" t="s">
        <v>51</v>
      </c>
      <c r="E12" s="27" t="s">
        <v>114</v>
      </c>
      <c r="F12" s="27" t="s">
        <v>52</v>
      </c>
      <c r="G12" s="28"/>
      <c r="H12" s="27" t="s">
        <v>53</v>
      </c>
      <c r="I12" s="27" t="s">
        <v>54</v>
      </c>
      <c r="J12" s="29" t="s">
        <v>55</v>
      </c>
      <c r="K12" s="27" t="s">
        <v>62</v>
      </c>
      <c r="L12" s="27" t="s">
        <v>77</v>
      </c>
      <c r="M12" s="27"/>
      <c r="N12" s="27"/>
      <c r="O12" s="27"/>
      <c r="P12" s="27" t="s">
        <v>58</v>
      </c>
      <c r="Q12" s="30"/>
      <c r="R12" s="31">
        <v>5</v>
      </c>
      <c r="S12" s="27" t="s">
        <v>59</v>
      </c>
      <c r="T12" s="32">
        <v>30</v>
      </c>
      <c r="U12" s="32">
        <v>25</v>
      </c>
      <c r="V12" s="32">
        <v>40</v>
      </c>
      <c r="W12" s="33"/>
      <c r="X12" s="34">
        <v>4</v>
      </c>
      <c r="Y12" s="35">
        <f t="shared" si="4"/>
        <v>0.03</v>
      </c>
      <c r="Z12" s="33">
        <v>56</v>
      </c>
      <c r="AA12" s="36">
        <f t="shared" si="5"/>
        <v>7467</v>
      </c>
      <c r="AB12" s="37">
        <v>3500</v>
      </c>
      <c r="AC12" s="38">
        <f t="shared" si="6"/>
        <v>0.47</v>
      </c>
      <c r="AD12" s="27" t="s">
        <v>60</v>
      </c>
      <c r="AE12" s="39">
        <v>0.41399999999999998</v>
      </c>
      <c r="AF12" s="38">
        <f t="shared" si="7"/>
        <v>2.0699999999999998</v>
      </c>
      <c r="AG12" s="38">
        <f t="shared" si="8"/>
        <v>7.54</v>
      </c>
      <c r="AH12" s="40">
        <v>0</v>
      </c>
      <c r="AI12" s="38">
        <f t="shared" si="0"/>
        <v>0</v>
      </c>
      <c r="AJ12" s="40">
        <v>0</v>
      </c>
      <c r="AK12" s="38">
        <f t="shared" si="1"/>
        <v>0</v>
      </c>
      <c r="AL12" s="40">
        <v>5.5E-2</v>
      </c>
      <c r="AM12" s="38">
        <f t="shared" si="9"/>
        <v>0.59</v>
      </c>
      <c r="AN12" s="40">
        <v>0</v>
      </c>
      <c r="AO12" s="38">
        <f t="shared" si="10"/>
        <v>0</v>
      </c>
      <c r="AP12" s="41"/>
      <c r="AQ12" s="40">
        <v>0</v>
      </c>
      <c r="AR12" s="38">
        <f t="shared" si="11"/>
        <v>0</v>
      </c>
      <c r="AS12" s="38">
        <f t="shared" si="12"/>
        <v>0.59</v>
      </c>
      <c r="AT12" s="38">
        <f t="shared" si="2"/>
        <v>8.1300000000000008</v>
      </c>
      <c r="AU12" s="42">
        <f t="shared" si="3"/>
        <v>0.2432</v>
      </c>
      <c r="AV12" s="43">
        <v>10.742800000000001</v>
      </c>
      <c r="AW12" s="34">
        <v>1188</v>
      </c>
      <c r="AX12" s="38">
        <f t="shared" si="13"/>
        <v>9658.44</v>
      </c>
      <c r="AY12" s="38">
        <f t="shared" si="14"/>
        <v>12762.45</v>
      </c>
    </row>
    <row r="13" spans="1:51" s="44" customFormat="1" x14ac:dyDescent="0.35">
      <c r="A13" s="26">
        <v>13</v>
      </c>
      <c r="B13" s="27"/>
      <c r="C13" s="27"/>
      <c r="D13" s="27" t="s">
        <v>51</v>
      </c>
      <c r="E13" s="27" t="s">
        <v>114</v>
      </c>
      <c r="F13" s="27" t="s">
        <v>52</v>
      </c>
      <c r="G13" s="28"/>
      <c r="H13" s="27" t="s">
        <v>53</v>
      </c>
      <c r="I13" s="27" t="s">
        <v>54</v>
      </c>
      <c r="J13" s="29" t="s">
        <v>55</v>
      </c>
      <c r="K13" s="27" t="s">
        <v>68</v>
      </c>
      <c r="L13" s="27" t="s">
        <v>70</v>
      </c>
      <c r="M13" s="45" t="s">
        <v>78</v>
      </c>
      <c r="N13" s="45" t="s">
        <v>79</v>
      </c>
      <c r="O13" s="27"/>
      <c r="P13" s="27" t="s">
        <v>58</v>
      </c>
      <c r="Q13" s="30"/>
      <c r="R13" s="31">
        <v>5.78</v>
      </c>
      <c r="S13" s="27" t="s">
        <v>59</v>
      </c>
      <c r="T13" s="32">
        <v>30</v>
      </c>
      <c r="U13" s="32">
        <v>25</v>
      </c>
      <c r="V13" s="32">
        <v>44</v>
      </c>
      <c r="W13" s="33"/>
      <c r="X13" s="34">
        <v>4</v>
      </c>
      <c r="Y13" s="35">
        <f t="shared" si="4"/>
        <v>3.3000000000000002E-2</v>
      </c>
      <c r="Z13" s="33">
        <v>56</v>
      </c>
      <c r="AA13" s="36">
        <f t="shared" si="5"/>
        <v>6788</v>
      </c>
      <c r="AB13" s="37">
        <v>3500</v>
      </c>
      <c r="AC13" s="38">
        <f t="shared" si="6"/>
        <v>0.52</v>
      </c>
      <c r="AD13" s="27" t="s">
        <v>60</v>
      </c>
      <c r="AE13" s="39">
        <v>0.41399999999999998</v>
      </c>
      <c r="AF13" s="38">
        <f t="shared" si="7"/>
        <v>2.39</v>
      </c>
      <c r="AG13" s="38">
        <f t="shared" si="8"/>
        <v>8.69</v>
      </c>
      <c r="AH13" s="40">
        <v>0</v>
      </c>
      <c r="AI13" s="38">
        <f t="shared" si="0"/>
        <v>0</v>
      </c>
      <c r="AJ13" s="40">
        <v>0</v>
      </c>
      <c r="AK13" s="38">
        <f t="shared" si="1"/>
        <v>0</v>
      </c>
      <c r="AL13" s="40">
        <v>5.5E-2</v>
      </c>
      <c r="AM13" s="38">
        <f t="shared" si="9"/>
        <v>0.67</v>
      </c>
      <c r="AN13" s="40">
        <v>0</v>
      </c>
      <c r="AO13" s="38">
        <f t="shared" si="10"/>
        <v>0</v>
      </c>
      <c r="AP13" s="41"/>
      <c r="AQ13" s="40">
        <v>0</v>
      </c>
      <c r="AR13" s="38">
        <f t="shared" si="11"/>
        <v>0</v>
      </c>
      <c r="AS13" s="38">
        <f t="shared" si="12"/>
        <v>0.67</v>
      </c>
      <c r="AT13" s="38">
        <f t="shared" si="2"/>
        <v>9.36</v>
      </c>
      <c r="AU13" s="42">
        <f t="shared" si="3"/>
        <v>0.22789999999999999</v>
      </c>
      <c r="AV13" s="43">
        <v>12.123100000000001</v>
      </c>
      <c r="AW13" s="34">
        <v>1748</v>
      </c>
      <c r="AX13" s="38">
        <f t="shared" si="13"/>
        <v>16361.28</v>
      </c>
      <c r="AY13" s="38">
        <f t="shared" si="14"/>
        <v>21191.18</v>
      </c>
    </row>
    <row r="14" spans="1:51" s="44" customFormat="1" x14ac:dyDescent="0.35">
      <c r="A14" s="26">
        <v>14</v>
      </c>
      <c r="B14" s="27"/>
      <c r="C14" s="27"/>
      <c r="D14" s="27" t="s">
        <v>51</v>
      </c>
      <c r="E14" s="27" t="s">
        <v>114</v>
      </c>
      <c r="F14" s="27" t="s">
        <v>52</v>
      </c>
      <c r="G14" s="28"/>
      <c r="H14" s="27" t="s">
        <v>53</v>
      </c>
      <c r="I14" s="27" t="s">
        <v>54</v>
      </c>
      <c r="J14" s="29" t="s">
        <v>55</v>
      </c>
      <c r="K14" s="27" t="s">
        <v>69</v>
      </c>
      <c r="L14" s="27" t="s">
        <v>70</v>
      </c>
      <c r="M14" s="27"/>
      <c r="N14" s="27"/>
      <c r="O14" s="27"/>
      <c r="P14" s="27" t="s">
        <v>58</v>
      </c>
      <c r="Q14" s="30"/>
      <c r="R14" s="31">
        <v>5.88</v>
      </c>
      <c r="S14" s="27" t="s">
        <v>59</v>
      </c>
      <c r="T14" s="32">
        <v>30</v>
      </c>
      <c r="U14" s="32">
        <v>25</v>
      </c>
      <c r="V14" s="32">
        <v>44</v>
      </c>
      <c r="W14" s="33"/>
      <c r="X14" s="34">
        <v>4</v>
      </c>
      <c r="Y14" s="35">
        <f t="shared" si="4"/>
        <v>3.3000000000000002E-2</v>
      </c>
      <c r="Z14" s="33">
        <v>56</v>
      </c>
      <c r="AA14" s="36">
        <f t="shared" si="5"/>
        <v>6788</v>
      </c>
      <c r="AB14" s="37">
        <v>3500</v>
      </c>
      <c r="AC14" s="38">
        <f t="shared" si="6"/>
        <v>0.52</v>
      </c>
      <c r="AD14" s="27" t="s">
        <v>60</v>
      </c>
      <c r="AE14" s="39">
        <v>0.41399999999999998</v>
      </c>
      <c r="AF14" s="38">
        <f t="shared" si="7"/>
        <v>2.4300000000000002</v>
      </c>
      <c r="AG14" s="38">
        <f t="shared" si="8"/>
        <v>8.83</v>
      </c>
      <c r="AH14" s="40">
        <v>0</v>
      </c>
      <c r="AI14" s="38">
        <f t="shared" si="0"/>
        <v>0</v>
      </c>
      <c r="AJ14" s="40">
        <v>0</v>
      </c>
      <c r="AK14" s="38">
        <f t="shared" si="1"/>
        <v>0</v>
      </c>
      <c r="AL14" s="40">
        <v>5.5E-2</v>
      </c>
      <c r="AM14" s="38">
        <f t="shared" si="9"/>
        <v>0.67</v>
      </c>
      <c r="AN14" s="40">
        <v>0</v>
      </c>
      <c r="AO14" s="38">
        <f t="shared" si="10"/>
        <v>0</v>
      </c>
      <c r="AP14" s="41"/>
      <c r="AQ14" s="40">
        <v>0</v>
      </c>
      <c r="AR14" s="38">
        <f t="shared" si="11"/>
        <v>0</v>
      </c>
      <c r="AS14" s="38">
        <f t="shared" si="12"/>
        <v>0.67</v>
      </c>
      <c r="AT14" s="38">
        <f t="shared" si="2"/>
        <v>9.5</v>
      </c>
      <c r="AU14" s="42">
        <f t="shared" si="3"/>
        <v>0.21640000000000001</v>
      </c>
      <c r="AV14" s="43">
        <v>12.123100000000001</v>
      </c>
      <c r="AW14" s="34">
        <v>248</v>
      </c>
      <c r="AX14" s="38">
        <f t="shared" si="13"/>
        <v>2356</v>
      </c>
      <c r="AY14" s="38">
        <f t="shared" si="14"/>
        <v>3006.53</v>
      </c>
    </row>
    <row r="15" spans="1:51" s="44" customFormat="1" x14ac:dyDescent="0.35">
      <c r="A15" s="26">
        <v>15</v>
      </c>
      <c r="B15" s="27"/>
      <c r="C15" s="27"/>
      <c r="D15" s="27" t="s">
        <v>51</v>
      </c>
      <c r="E15" s="27" t="s">
        <v>114</v>
      </c>
      <c r="F15" s="27" t="s">
        <v>52</v>
      </c>
      <c r="G15" s="28"/>
      <c r="H15" s="27" t="s">
        <v>53</v>
      </c>
      <c r="I15" s="27" t="s">
        <v>54</v>
      </c>
      <c r="J15" s="29" t="s">
        <v>55</v>
      </c>
      <c r="K15" s="27" t="s">
        <v>56</v>
      </c>
      <c r="L15" s="27" t="s">
        <v>66</v>
      </c>
      <c r="M15" s="27"/>
      <c r="N15" s="27"/>
      <c r="O15" s="27"/>
      <c r="P15" s="27" t="s">
        <v>58</v>
      </c>
      <c r="Q15" s="30"/>
      <c r="R15" s="31">
        <v>3.68</v>
      </c>
      <c r="S15" s="27" t="s">
        <v>59</v>
      </c>
      <c r="T15" s="32">
        <v>30</v>
      </c>
      <c r="U15" s="32">
        <v>25</v>
      </c>
      <c r="V15" s="32">
        <v>32</v>
      </c>
      <c r="W15" s="33"/>
      <c r="X15" s="34">
        <v>4</v>
      </c>
      <c r="Y15" s="35">
        <f t="shared" si="4"/>
        <v>2.4E-2</v>
      </c>
      <c r="Z15" s="33">
        <v>56</v>
      </c>
      <c r="AA15" s="36">
        <f t="shared" si="5"/>
        <v>9333</v>
      </c>
      <c r="AB15" s="37">
        <v>3500</v>
      </c>
      <c r="AC15" s="38">
        <f t="shared" si="6"/>
        <v>0.38</v>
      </c>
      <c r="AD15" s="27" t="s">
        <v>60</v>
      </c>
      <c r="AE15" s="39">
        <v>0.41399999999999998</v>
      </c>
      <c r="AF15" s="38">
        <f t="shared" si="7"/>
        <v>1.52</v>
      </c>
      <c r="AG15" s="38">
        <f t="shared" si="8"/>
        <v>5.58</v>
      </c>
      <c r="AH15" s="40">
        <v>0</v>
      </c>
      <c r="AI15" s="38">
        <f t="shared" si="0"/>
        <v>0</v>
      </c>
      <c r="AJ15" s="40">
        <v>0</v>
      </c>
      <c r="AK15" s="38">
        <f t="shared" si="1"/>
        <v>0</v>
      </c>
      <c r="AL15" s="40">
        <v>5.5E-2</v>
      </c>
      <c r="AM15" s="38">
        <f t="shared" si="9"/>
        <v>0.44</v>
      </c>
      <c r="AN15" s="40">
        <v>0</v>
      </c>
      <c r="AO15" s="38">
        <f t="shared" si="10"/>
        <v>0</v>
      </c>
      <c r="AP15" s="41"/>
      <c r="AQ15" s="40">
        <v>0</v>
      </c>
      <c r="AR15" s="38">
        <f t="shared" si="11"/>
        <v>0</v>
      </c>
      <c r="AS15" s="38">
        <f t="shared" si="12"/>
        <v>0.44</v>
      </c>
      <c r="AT15" s="38">
        <f t="shared" si="2"/>
        <v>6.02</v>
      </c>
      <c r="AU15" s="42">
        <f t="shared" si="3"/>
        <v>0.24679999999999999</v>
      </c>
      <c r="AV15" s="43">
        <v>7.9928999999999997</v>
      </c>
      <c r="AW15" s="34">
        <v>1572</v>
      </c>
      <c r="AX15" s="38">
        <f t="shared" si="13"/>
        <v>9463.44</v>
      </c>
      <c r="AY15" s="38">
        <f t="shared" si="14"/>
        <v>12564.84</v>
      </c>
    </row>
    <row r="16" spans="1:51" s="44" customFormat="1" x14ac:dyDescent="0.35">
      <c r="A16" s="26">
        <v>16</v>
      </c>
      <c r="B16" s="27"/>
      <c r="C16" s="27"/>
      <c r="D16" s="27" t="s">
        <v>51</v>
      </c>
      <c r="E16" s="27" t="s">
        <v>114</v>
      </c>
      <c r="F16" s="27" t="s">
        <v>52</v>
      </c>
      <c r="G16" s="28"/>
      <c r="H16" s="27" t="s">
        <v>53</v>
      </c>
      <c r="I16" s="27" t="s">
        <v>54</v>
      </c>
      <c r="J16" s="29" t="s">
        <v>55</v>
      </c>
      <c r="K16" s="27" t="s">
        <v>61</v>
      </c>
      <c r="L16" s="27" t="s">
        <v>66</v>
      </c>
      <c r="M16" s="27"/>
      <c r="N16" s="27"/>
      <c r="O16" s="27"/>
      <c r="P16" s="27" t="s">
        <v>58</v>
      </c>
      <c r="Q16" s="30"/>
      <c r="R16" s="31">
        <v>4.5</v>
      </c>
      <c r="S16" s="27" t="s">
        <v>59</v>
      </c>
      <c r="T16" s="32">
        <v>30</v>
      </c>
      <c r="U16" s="32">
        <v>25</v>
      </c>
      <c r="V16" s="32">
        <v>36</v>
      </c>
      <c r="W16" s="33"/>
      <c r="X16" s="34">
        <v>4</v>
      </c>
      <c r="Y16" s="35">
        <f t="shared" si="4"/>
        <v>2.7E-2</v>
      </c>
      <c r="Z16" s="33">
        <v>56</v>
      </c>
      <c r="AA16" s="36">
        <f t="shared" si="5"/>
        <v>8296</v>
      </c>
      <c r="AB16" s="37">
        <v>3500</v>
      </c>
      <c r="AC16" s="38">
        <f t="shared" si="6"/>
        <v>0.42</v>
      </c>
      <c r="AD16" s="27" t="s">
        <v>60</v>
      </c>
      <c r="AE16" s="39">
        <v>0.41399999999999998</v>
      </c>
      <c r="AF16" s="38">
        <f t="shared" si="7"/>
        <v>1.86</v>
      </c>
      <c r="AG16" s="38">
        <f t="shared" si="8"/>
        <v>6.78</v>
      </c>
      <c r="AH16" s="40">
        <v>0</v>
      </c>
      <c r="AI16" s="38">
        <f t="shared" si="0"/>
        <v>0</v>
      </c>
      <c r="AJ16" s="40">
        <v>0</v>
      </c>
      <c r="AK16" s="38">
        <f t="shared" si="1"/>
        <v>0</v>
      </c>
      <c r="AL16" s="40">
        <v>5.5E-2</v>
      </c>
      <c r="AM16" s="38">
        <f t="shared" si="9"/>
        <v>0.53</v>
      </c>
      <c r="AN16" s="40">
        <v>0</v>
      </c>
      <c r="AO16" s="38">
        <f t="shared" si="10"/>
        <v>0</v>
      </c>
      <c r="AP16" s="41"/>
      <c r="AQ16" s="40">
        <v>0</v>
      </c>
      <c r="AR16" s="38">
        <f t="shared" si="11"/>
        <v>0</v>
      </c>
      <c r="AS16" s="38">
        <f t="shared" si="12"/>
        <v>0.53</v>
      </c>
      <c r="AT16" s="38">
        <f t="shared" si="2"/>
        <v>7.31</v>
      </c>
      <c r="AU16" s="42">
        <f t="shared" si="3"/>
        <v>0.24179999999999999</v>
      </c>
      <c r="AV16" s="43">
        <v>9.6407000000000007</v>
      </c>
      <c r="AW16" s="34">
        <v>1160</v>
      </c>
      <c r="AX16" s="38">
        <f t="shared" si="13"/>
        <v>8479.6</v>
      </c>
      <c r="AY16" s="38">
        <f t="shared" si="14"/>
        <v>11183.21</v>
      </c>
    </row>
    <row r="17" spans="1:51" s="44" customFormat="1" x14ac:dyDescent="0.35">
      <c r="A17" s="26">
        <v>18</v>
      </c>
      <c r="B17" s="27"/>
      <c r="C17" s="27"/>
      <c r="D17" s="27" t="s">
        <v>51</v>
      </c>
      <c r="E17" s="27" t="s">
        <v>114</v>
      </c>
      <c r="F17" s="27" t="s">
        <v>52</v>
      </c>
      <c r="G17" s="28"/>
      <c r="H17" s="27" t="s">
        <v>53</v>
      </c>
      <c r="I17" s="27" t="s">
        <v>54</v>
      </c>
      <c r="J17" s="29" t="s">
        <v>55</v>
      </c>
      <c r="K17" s="27" t="s">
        <v>62</v>
      </c>
      <c r="L17" s="27" t="s">
        <v>80</v>
      </c>
      <c r="M17" s="27" t="s">
        <v>81</v>
      </c>
      <c r="N17" s="27" t="s">
        <v>82</v>
      </c>
      <c r="O17" s="27"/>
      <c r="P17" s="27" t="s">
        <v>58</v>
      </c>
      <c r="Q17" s="30"/>
      <c r="R17" s="31">
        <v>5</v>
      </c>
      <c r="S17" s="27" t="s">
        <v>59</v>
      </c>
      <c r="T17" s="32">
        <v>30</v>
      </c>
      <c r="U17" s="32">
        <v>25</v>
      </c>
      <c r="V17" s="32">
        <v>40</v>
      </c>
      <c r="W17" s="33"/>
      <c r="X17" s="34">
        <v>4</v>
      </c>
      <c r="Y17" s="35">
        <f t="shared" si="4"/>
        <v>0.03</v>
      </c>
      <c r="Z17" s="33">
        <v>56</v>
      </c>
      <c r="AA17" s="36">
        <f t="shared" si="5"/>
        <v>7467</v>
      </c>
      <c r="AB17" s="37">
        <v>3500</v>
      </c>
      <c r="AC17" s="38">
        <f t="shared" si="6"/>
        <v>0.47</v>
      </c>
      <c r="AD17" s="27" t="s">
        <v>60</v>
      </c>
      <c r="AE17" s="39">
        <v>0.41399999999999998</v>
      </c>
      <c r="AF17" s="38">
        <f t="shared" si="7"/>
        <v>2.0699999999999998</v>
      </c>
      <c r="AG17" s="38">
        <f t="shared" si="8"/>
        <v>7.54</v>
      </c>
      <c r="AH17" s="40">
        <v>0</v>
      </c>
      <c r="AI17" s="38">
        <f t="shared" si="0"/>
        <v>0</v>
      </c>
      <c r="AJ17" s="40">
        <v>0</v>
      </c>
      <c r="AK17" s="38">
        <f t="shared" si="1"/>
        <v>0</v>
      </c>
      <c r="AL17" s="40">
        <v>5.5E-2</v>
      </c>
      <c r="AM17" s="38">
        <f t="shared" si="9"/>
        <v>0.59</v>
      </c>
      <c r="AN17" s="40">
        <v>0</v>
      </c>
      <c r="AO17" s="38">
        <f t="shared" si="10"/>
        <v>0</v>
      </c>
      <c r="AP17" s="41"/>
      <c r="AQ17" s="40">
        <v>0</v>
      </c>
      <c r="AR17" s="38">
        <f t="shared" si="11"/>
        <v>0</v>
      </c>
      <c r="AS17" s="38">
        <f t="shared" si="12"/>
        <v>0.59</v>
      </c>
      <c r="AT17" s="38">
        <f t="shared" si="2"/>
        <v>8.1300000000000008</v>
      </c>
      <c r="AU17" s="42">
        <f t="shared" si="3"/>
        <v>0.2432</v>
      </c>
      <c r="AV17" s="43">
        <v>10.742800000000001</v>
      </c>
      <c r="AW17" s="34">
        <v>1188</v>
      </c>
      <c r="AX17" s="38">
        <f t="shared" si="13"/>
        <v>9658.44</v>
      </c>
      <c r="AY17" s="38">
        <f t="shared" si="14"/>
        <v>12762.45</v>
      </c>
    </row>
    <row r="18" spans="1:51" s="44" customFormat="1" x14ac:dyDescent="0.35">
      <c r="A18" s="26">
        <v>19</v>
      </c>
      <c r="B18" s="27"/>
      <c r="C18" s="27"/>
      <c r="D18" s="27" t="s">
        <v>51</v>
      </c>
      <c r="E18" s="27" t="s">
        <v>114</v>
      </c>
      <c r="F18" s="27" t="s">
        <v>52</v>
      </c>
      <c r="G18" s="28"/>
      <c r="H18" s="27" t="s">
        <v>53</v>
      </c>
      <c r="I18" s="27" t="s">
        <v>54</v>
      </c>
      <c r="J18" s="29" t="s">
        <v>55</v>
      </c>
      <c r="K18" s="27" t="s">
        <v>62</v>
      </c>
      <c r="L18" s="27" t="s">
        <v>83</v>
      </c>
      <c r="M18" s="45" t="s">
        <v>84</v>
      </c>
      <c r="N18" s="45" t="s">
        <v>85</v>
      </c>
      <c r="O18" s="27"/>
      <c r="P18" s="27" t="s">
        <v>58</v>
      </c>
      <c r="Q18" s="30"/>
      <c r="R18" s="31">
        <v>5</v>
      </c>
      <c r="S18" s="27" t="s">
        <v>59</v>
      </c>
      <c r="T18" s="32">
        <v>30</v>
      </c>
      <c r="U18" s="32">
        <v>25</v>
      </c>
      <c r="V18" s="32">
        <v>40</v>
      </c>
      <c r="W18" s="33"/>
      <c r="X18" s="34">
        <v>4</v>
      </c>
      <c r="Y18" s="35">
        <f t="shared" si="4"/>
        <v>0.03</v>
      </c>
      <c r="Z18" s="33">
        <v>56</v>
      </c>
      <c r="AA18" s="36">
        <f t="shared" si="5"/>
        <v>7467</v>
      </c>
      <c r="AB18" s="37">
        <v>3500</v>
      </c>
      <c r="AC18" s="38">
        <f t="shared" si="6"/>
        <v>0.47</v>
      </c>
      <c r="AD18" s="27" t="s">
        <v>60</v>
      </c>
      <c r="AE18" s="39">
        <v>0.41399999999999998</v>
      </c>
      <c r="AF18" s="38">
        <f t="shared" si="7"/>
        <v>2.0699999999999998</v>
      </c>
      <c r="AG18" s="38">
        <f t="shared" si="8"/>
        <v>7.54</v>
      </c>
      <c r="AH18" s="40">
        <v>0</v>
      </c>
      <c r="AI18" s="38">
        <f t="shared" si="0"/>
        <v>0</v>
      </c>
      <c r="AJ18" s="40">
        <v>0</v>
      </c>
      <c r="AK18" s="38">
        <f t="shared" si="1"/>
        <v>0</v>
      </c>
      <c r="AL18" s="40">
        <v>5.5E-2</v>
      </c>
      <c r="AM18" s="38">
        <f t="shared" si="9"/>
        <v>0.59</v>
      </c>
      <c r="AN18" s="40">
        <v>0</v>
      </c>
      <c r="AO18" s="38">
        <f t="shared" si="10"/>
        <v>0</v>
      </c>
      <c r="AP18" s="41"/>
      <c r="AQ18" s="40">
        <v>0</v>
      </c>
      <c r="AR18" s="38">
        <f t="shared" si="11"/>
        <v>0</v>
      </c>
      <c r="AS18" s="38">
        <f t="shared" si="12"/>
        <v>0.59</v>
      </c>
      <c r="AT18" s="38">
        <f t="shared" si="2"/>
        <v>8.1300000000000008</v>
      </c>
      <c r="AU18" s="42">
        <f t="shared" si="3"/>
        <v>0.2432</v>
      </c>
      <c r="AV18" s="43">
        <v>10.742800000000001</v>
      </c>
      <c r="AW18" s="34">
        <v>1188</v>
      </c>
      <c r="AX18" s="38">
        <f t="shared" si="13"/>
        <v>9658.44</v>
      </c>
      <c r="AY18" s="38">
        <f t="shared" si="14"/>
        <v>12762.45</v>
      </c>
    </row>
    <row r="19" spans="1:51" s="44" customFormat="1" x14ac:dyDescent="0.35">
      <c r="A19" s="26">
        <v>20</v>
      </c>
      <c r="B19" s="27"/>
      <c r="C19" s="27"/>
      <c r="D19" s="27" t="s">
        <v>51</v>
      </c>
      <c r="E19" s="27" t="s">
        <v>114</v>
      </c>
      <c r="F19" s="27" t="s">
        <v>52</v>
      </c>
      <c r="G19" s="28"/>
      <c r="H19" s="27" t="s">
        <v>53</v>
      </c>
      <c r="I19" s="27" t="s">
        <v>54</v>
      </c>
      <c r="J19" s="29" t="s">
        <v>55</v>
      </c>
      <c r="K19" s="27" t="s">
        <v>68</v>
      </c>
      <c r="L19" s="27" t="s">
        <v>66</v>
      </c>
      <c r="M19" s="27"/>
      <c r="N19" s="27"/>
      <c r="O19" s="27"/>
      <c r="P19" s="27" t="s">
        <v>58</v>
      </c>
      <c r="Q19" s="30"/>
      <c r="R19" s="31">
        <v>5.78</v>
      </c>
      <c r="S19" s="27" t="s">
        <v>59</v>
      </c>
      <c r="T19" s="32">
        <v>30</v>
      </c>
      <c r="U19" s="32">
        <v>25</v>
      </c>
      <c r="V19" s="32">
        <v>44</v>
      </c>
      <c r="W19" s="33"/>
      <c r="X19" s="34">
        <v>4</v>
      </c>
      <c r="Y19" s="35">
        <f t="shared" si="4"/>
        <v>3.3000000000000002E-2</v>
      </c>
      <c r="Z19" s="33">
        <v>56</v>
      </c>
      <c r="AA19" s="36">
        <f t="shared" si="5"/>
        <v>6788</v>
      </c>
      <c r="AB19" s="37">
        <v>3500</v>
      </c>
      <c r="AC19" s="38">
        <f t="shared" si="6"/>
        <v>0.52</v>
      </c>
      <c r="AD19" s="27" t="s">
        <v>60</v>
      </c>
      <c r="AE19" s="39">
        <v>0.41399999999999998</v>
      </c>
      <c r="AF19" s="38">
        <f t="shared" si="7"/>
        <v>2.39</v>
      </c>
      <c r="AG19" s="38">
        <f t="shared" si="8"/>
        <v>8.69</v>
      </c>
      <c r="AH19" s="40">
        <v>0</v>
      </c>
      <c r="AI19" s="38">
        <f t="shared" si="0"/>
        <v>0</v>
      </c>
      <c r="AJ19" s="40">
        <v>0</v>
      </c>
      <c r="AK19" s="38">
        <f t="shared" si="1"/>
        <v>0</v>
      </c>
      <c r="AL19" s="40">
        <v>5.5E-2</v>
      </c>
      <c r="AM19" s="38">
        <f t="shared" si="9"/>
        <v>0.67</v>
      </c>
      <c r="AN19" s="40">
        <v>0</v>
      </c>
      <c r="AO19" s="38">
        <f t="shared" si="10"/>
        <v>0</v>
      </c>
      <c r="AP19" s="41"/>
      <c r="AQ19" s="40">
        <v>0</v>
      </c>
      <c r="AR19" s="38">
        <f t="shared" si="11"/>
        <v>0</v>
      </c>
      <c r="AS19" s="38">
        <f t="shared" si="12"/>
        <v>0.67</v>
      </c>
      <c r="AT19" s="38">
        <f t="shared" si="2"/>
        <v>9.36</v>
      </c>
      <c r="AU19" s="42">
        <f t="shared" si="3"/>
        <v>0.22789999999999999</v>
      </c>
      <c r="AV19" s="43">
        <v>12.123100000000001</v>
      </c>
      <c r="AW19" s="34">
        <v>1748</v>
      </c>
      <c r="AX19" s="38">
        <f t="shared" si="13"/>
        <v>16361.28</v>
      </c>
      <c r="AY19" s="38">
        <f t="shared" si="14"/>
        <v>21191.18</v>
      </c>
    </row>
    <row r="20" spans="1:51" s="44" customFormat="1" x14ac:dyDescent="0.35">
      <c r="A20" s="26">
        <v>21</v>
      </c>
      <c r="B20" s="27"/>
      <c r="C20" s="27"/>
      <c r="D20" s="27" t="s">
        <v>51</v>
      </c>
      <c r="E20" s="27" t="s">
        <v>114</v>
      </c>
      <c r="F20" s="27" t="s">
        <v>52</v>
      </c>
      <c r="G20" s="28"/>
      <c r="H20" s="27" t="s">
        <v>53</v>
      </c>
      <c r="I20" s="27" t="s">
        <v>54</v>
      </c>
      <c r="J20" s="29" t="s">
        <v>55</v>
      </c>
      <c r="K20" s="27" t="s">
        <v>69</v>
      </c>
      <c r="L20" s="27" t="s">
        <v>66</v>
      </c>
      <c r="M20" s="27"/>
      <c r="N20" s="27"/>
      <c r="O20" s="27"/>
      <c r="P20" s="27" t="s">
        <v>58</v>
      </c>
      <c r="Q20" s="30"/>
      <c r="R20" s="31">
        <v>5.88</v>
      </c>
      <c r="S20" s="27" t="s">
        <v>59</v>
      </c>
      <c r="T20" s="32">
        <v>30</v>
      </c>
      <c r="U20" s="32">
        <v>25</v>
      </c>
      <c r="V20" s="32">
        <v>44</v>
      </c>
      <c r="W20" s="33"/>
      <c r="X20" s="34">
        <v>4</v>
      </c>
      <c r="Y20" s="35">
        <f t="shared" si="4"/>
        <v>3.3000000000000002E-2</v>
      </c>
      <c r="Z20" s="33">
        <v>56</v>
      </c>
      <c r="AA20" s="36">
        <f t="shared" si="5"/>
        <v>6788</v>
      </c>
      <c r="AB20" s="37">
        <v>3500</v>
      </c>
      <c r="AC20" s="38">
        <f t="shared" si="6"/>
        <v>0.52</v>
      </c>
      <c r="AD20" s="27" t="s">
        <v>60</v>
      </c>
      <c r="AE20" s="39">
        <v>0.41399999999999998</v>
      </c>
      <c r="AF20" s="38">
        <f t="shared" si="7"/>
        <v>2.4300000000000002</v>
      </c>
      <c r="AG20" s="38">
        <f t="shared" si="8"/>
        <v>8.83</v>
      </c>
      <c r="AH20" s="40">
        <v>0</v>
      </c>
      <c r="AI20" s="38">
        <f t="shared" si="0"/>
        <v>0</v>
      </c>
      <c r="AJ20" s="40">
        <v>0</v>
      </c>
      <c r="AK20" s="38">
        <f t="shared" si="1"/>
        <v>0</v>
      </c>
      <c r="AL20" s="40">
        <v>5.5E-2</v>
      </c>
      <c r="AM20" s="38">
        <f t="shared" si="9"/>
        <v>0.67</v>
      </c>
      <c r="AN20" s="40">
        <v>0</v>
      </c>
      <c r="AO20" s="38">
        <f t="shared" si="10"/>
        <v>0</v>
      </c>
      <c r="AP20" s="41"/>
      <c r="AQ20" s="40">
        <v>0</v>
      </c>
      <c r="AR20" s="38">
        <f t="shared" si="11"/>
        <v>0</v>
      </c>
      <c r="AS20" s="38">
        <f t="shared" si="12"/>
        <v>0.67</v>
      </c>
      <c r="AT20" s="38">
        <f t="shared" si="2"/>
        <v>9.5</v>
      </c>
      <c r="AU20" s="42">
        <f t="shared" si="3"/>
        <v>0.21640000000000001</v>
      </c>
      <c r="AV20" s="43">
        <v>12.123100000000001</v>
      </c>
      <c r="AW20" s="34">
        <v>248</v>
      </c>
      <c r="AX20" s="38">
        <f t="shared" si="13"/>
        <v>2356</v>
      </c>
      <c r="AY20" s="38">
        <f t="shared" si="14"/>
        <v>3006.53</v>
      </c>
    </row>
    <row r="21" spans="1:51" s="44" customFormat="1" x14ac:dyDescent="0.35">
      <c r="A21" s="26">
        <v>22</v>
      </c>
      <c r="B21" s="27"/>
      <c r="C21" s="27"/>
      <c r="D21" s="27" t="s">
        <v>51</v>
      </c>
      <c r="E21" s="27" t="s">
        <v>114</v>
      </c>
      <c r="F21" s="27" t="s">
        <v>52</v>
      </c>
      <c r="G21" s="28"/>
      <c r="H21" s="27" t="s">
        <v>53</v>
      </c>
      <c r="I21" s="27" t="s">
        <v>54</v>
      </c>
      <c r="J21" s="29" t="s">
        <v>55</v>
      </c>
      <c r="K21" s="27" t="s">
        <v>56</v>
      </c>
      <c r="L21" s="27" t="s">
        <v>86</v>
      </c>
      <c r="M21" s="45" t="s">
        <v>87</v>
      </c>
      <c r="N21" s="45" t="s">
        <v>88</v>
      </c>
      <c r="O21" s="27"/>
      <c r="P21" s="27" t="s">
        <v>58</v>
      </c>
      <c r="Q21" s="30"/>
      <c r="R21" s="31">
        <v>3.68</v>
      </c>
      <c r="S21" s="27" t="s">
        <v>59</v>
      </c>
      <c r="T21" s="32">
        <v>30</v>
      </c>
      <c r="U21" s="32">
        <v>25</v>
      </c>
      <c r="V21" s="32">
        <v>32</v>
      </c>
      <c r="W21" s="33"/>
      <c r="X21" s="34">
        <v>4</v>
      </c>
      <c r="Y21" s="35">
        <f t="shared" si="4"/>
        <v>2.4E-2</v>
      </c>
      <c r="Z21" s="33">
        <v>56</v>
      </c>
      <c r="AA21" s="36">
        <f t="shared" si="5"/>
        <v>9333</v>
      </c>
      <c r="AB21" s="37">
        <v>3500</v>
      </c>
      <c r="AC21" s="38">
        <f t="shared" si="6"/>
        <v>0.38</v>
      </c>
      <c r="AD21" s="27" t="s">
        <v>60</v>
      </c>
      <c r="AE21" s="39">
        <v>0.41399999999999998</v>
      </c>
      <c r="AF21" s="38">
        <f t="shared" si="7"/>
        <v>1.52</v>
      </c>
      <c r="AG21" s="38">
        <f t="shared" si="8"/>
        <v>5.58</v>
      </c>
      <c r="AH21" s="40">
        <v>0</v>
      </c>
      <c r="AI21" s="38">
        <f t="shared" si="0"/>
        <v>0</v>
      </c>
      <c r="AJ21" s="40">
        <v>0</v>
      </c>
      <c r="AK21" s="38">
        <f t="shared" si="1"/>
        <v>0</v>
      </c>
      <c r="AL21" s="40">
        <v>5.5E-2</v>
      </c>
      <c r="AM21" s="38">
        <f t="shared" si="9"/>
        <v>0.44</v>
      </c>
      <c r="AN21" s="40">
        <v>0</v>
      </c>
      <c r="AO21" s="38">
        <f t="shared" si="10"/>
        <v>0</v>
      </c>
      <c r="AP21" s="41"/>
      <c r="AQ21" s="40">
        <v>0</v>
      </c>
      <c r="AR21" s="38">
        <f t="shared" si="11"/>
        <v>0</v>
      </c>
      <c r="AS21" s="38">
        <f t="shared" si="12"/>
        <v>0.44</v>
      </c>
      <c r="AT21" s="38">
        <f t="shared" si="2"/>
        <v>6.02</v>
      </c>
      <c r="AU21" s="42">
        <f t="shared" si="3"/>
        <v>0.24679999999999999</v>
      </c>
      <c r="AV21" s="43">
        <v>7.9928999999999997</v>
      </c>
      <c r="AW21" s="34">
        <v>1572</v>
      </c>
      <c r="AX21" s="38">
        <f t="shared" si="13"/>
        <v>9463.44</v>
      </c>
      <c r="AY21" s="38">
        <f t="shared" si="14"/>
        <v>12564.84</v>
      </c>
    </row>
    <row r="22" spans="1:51" s="44" customFormat="1" x14ac:dyDescent="0.35">
      <c r="A22" s="26">
        <v>23</v>
      </c>
      <c r="B22" s="27"/>
      <c r="C22" s="27"/>
      <c r="D22" s="27" t="s">
        <v>51</v>
      </c>
      <c r="E22" s="27" t="s">
        <v>114</v>
      </c>
      <c r="F22" s="27" t="s">
        <v>52</v>
      </c>
      <c r="G22" s="28"/>
      <c r="H22" s="27" t="s">
        <v>53</v>
      </c>
      <c r="I22" s="27" t="s">
        <v>54</v>
      </c>
      <c r="J22" s="29" t="s">
        <v>55</v>
      </c>
      <c r="K22" s="27" t="s">
        <v>61</v>
      </c>
      <c r="L22" s="27" t="s">
        <v>86</v>
      </c>
      <c r="M22" s="45" t="s">
        <v>89</v>
      </c>
      <c r="N22" s="45" t="s">
        <v>90</v>
      </c>
      <c r="O22" s="27"/>
      <c r="P22" s="27" t="s">
        <v>58</v>
      </c>
      <c r="Q22" s="30"/>
      <c r="R22" s="31">
        <v>4.5</v>
      </c>
      <c r="S22" s="27" t="s">
        <v>59</v>
      </c>
      <c r="T22" s="32">
        <v>30</v>
      </c>
      <c r="U22" s="32">
        <v>25</v>
      </c>
      <c r="V22" s="32">
        <v>36</v>
      </c>
      <c r="W22" s="33"/>
      <c r="X22" s="34">
        <v>4</v>
      </c>
      <c r="Y22" s="35">
        <f t="shared" si="4"/>
        <v>2.7E-2</v>
      </c>
      <c r="Z22" s="33">
        <v>56</v>
      </c>
      <c r="AA22" s="36">
        <f t="shared" si="5"/>
        <v>8296</v>
      </c>
      <c r="AB22" s="37">
        <v>3500</v>
      </c>
      <c r="AC22" s="38">
        <f t="shared" si="6"/>
        <v>0.42</v>
      </c>
      <c r="AD22" s="27" t="s">
        <v>60</v>
      </c>
      <c r="AE22" s="39">
        <v>0.41399999999999998</v>
      </c>
      <c r="AF22" s="38">
        <f t="shared" si="7"/>
        <v>1.86</v>
      </c>
      <c r="AG22" s="38">
        <f t="shared" si="8"/>
        <v>6.78</v>
      </c>
      <c r="AH22" s="40">
        <v>0</v>
      </c>
      <c r="AI22" s="38">
        <f t="shared" si="0"/>
        <v>0</v>
      </c>
      <c r="AJ22" s="40">
        <v>0</v>
      </c>
      <c r="AK22" s="38">
        <f t="shared" si="1"/>
        <v>0</v>
      </c>
      <c r="AL22" s="40">
        <v>5.5E-2</v>
      </c>
      <c r="AM22" s="38">
        <f t="shared" si="9"/>
        <v>0.53</v>
      </c>
      <c r="AN22" s="40">
        <v>0</v>
      </c>
      <c r="AO22" s="38">
        <f t="shared" si="10"/>
        <v>0</v>
      </c>
      <c r="AP22" s="41"/>
      <c r="AQ22" s="40">
        <v>0</v>
      </c>
      <c r="AR22" s="38">
        <f t="shared" si="11"/>
        <v>0</v>
      </c>
      <c r="AS22" s="38">
        <f t="shared" si="12"/>
        <v>0.53</v>
      </c>
      <c r="AT22" s="38">
        <f t="shared" si="2"/>
        <v>7.31</v>
      </c>
      <c r="AU22" s="42">
        <f t="shared" si="3"/>
        <v>0.24179999999999999</v>
      </c>
      <c r="AV22" s="43">
        <v>9.6407000000000007</v>
      </c>
      <c r="AW22" s="34">
        <v>1160</v>
      </c>
      <c r="AX22" s="38">
        <f t="shared" si="13"/>
        <v>8479.6</v>
      </c>
      <c r="AY22" s="38">
        <f t="shared" si="14"/>
        <v>11183.21</v>
      </c>
    </row>
    <row r="23" spans="1:51" s="44" customFormat="1" x14ac:dyDescent="0.35">
      <c r="A23" s="26">
        <v>24</v>
      </c>
      <c r="B23" s="27"/>
      <c r="C23" s="27"/>
      <c r="D23" s="27" t="s">
        <v>51</v>
      </c>
      <c r="E23" s="27" t="s">
        <v>114</v>
      </c>
      <c r="F23" s="27" t="s">
        <v>52</v>
      </c>
      <c r="G23" s="28"/>
      <c r="H23" s="27" t="s">
        <v>53</v>
      </c>
      <c r="I23" s="27" t="s">
        <v>54</v>
      </c>
      <c r="J23" s="29" t="s">
        <v>55</v>
      </c>
      <c r="K23" s="27" t="s">
        <v>62</v>
      </c>
      <c r="L23" s="27" t="s">
        <v>86</v>
      </c>
      <c r="M23" s="45" t="s">
        <v>91</v>
      </c>
      <c r="N23" s="45" t="s">
        <v>92</v>
      </c>
      <c r="O23" s="27"/>
      <c r="P23" s="27" t="s">
        <v>58</v>
      </c>
      <c r="Q23" s="30"/>
      <c r="R23" s="31">
        <v>5</v>
      </c>
      <c r="S23" s="27" t="s">
        <v>59</v>
      </c>
      <c r="T23" s="32">
        <v>30</v>
      </c>
      <c r="U23" s="32">
        <v>25</v>
      </c>
      <c r="V23" s="32">
        <v>40</v>
      </c>
      <c r="W23" s="33"/>
      <c r="X23" s="34">
        <v>4</v>
      </c>
      <c r="Y23" s="35">
        <f t="shared" si="4"/>
        <v>0.03</v>
      </c>
      <c r="Z23" s="33">
        <v>56</v>
      </c>
      <c r="AA23" s="36">
        <f t="shared" si="5"/>
        <v>7467</v>
      </c>
      <c r="AB23" s="37">
        <v>3500</v>
      </c>
      <c r="AC23" s="38">
        <f t="shared" si="6"/>
        <v>0.47</v>
      </c>
      <c r="AD23" s="27" t="s">
        <v>60</v>
      </c>
      <c r="AE23" s="39">
        <v>0.41399999999999998</v>
      </c>
      <c r="AF23" s="38">
        <f t="shared" si="7"/>
        <v>2.0699999999999998</v>
      </c>
      <c r="AG23" s="38">
        <f t="shared" si="8"/>
        <v>7.54</v>
      </c>
      <c r="AH23" s="40">
        <v>0</v>
      </c>
      <c r="AI23" s="38">
        <f t="shared" si="0"/>
        <v>0</v>
      </c>
      <c r="AJ23" s="40">
        <v>0</v>
      </c>
      <c r="AK23" s="38">
        <f t="shared" si="1"/>
        <v>0</v>
      </c>
      <c r="AL23" s="40">
        <v>5.5E-2</v>
      </c>
      <c r="AM23" s="38">
        <f t="shared" si="9"/>
        <v>0.59</v>
      </c>
      <c r="AN23" s="40">
        <v>0</v>
      </c>
      <c r="AO23" s="38">
        <f t="shared" si="10"/>
        <v>0</v>
      </c>
      <c r="AP23" s="41"/>
      <c r="AQ23" s="40">
        <v>0</v>
      </c>
      <c r="AR23" s="38">
        <f t="shared" si="11"/>
        <v>0</v>
      </c>
      <c r="AS23" s="38">
        <f t="shared" si="12"/>
        <v>0.59</v>
      </c>
      <c r="AT23" s="38">
        <f t="shared" si="2"/>
        <v>8.1300000000000008</v>
      </c>
      <c r="AU23" s="42">
        <f t="shared" si="3"/>
        <v>0.2432</v>
      </c>
      <c r="AV23" s="43">
        <v>10.742800000000001</v>
      </c>
      <c r="AW23" s="34">
        <v>1188</v>
      </c>
      <c r="AX23" s="38">
        <f t="shared" si="13"/>
        <v>9658.44</v>
      </c>
      <c r="AY23" s="38">
        <f t="shared" si="14"/>
        <v>12762.45</v>
      </c>
    </row>
    <row r="24" spans="1:51" s="44" customFormat="1" x14ac:dyDescent="0.35">
      <c r="A24" s="26">
        <v>25</v>
      </c>
      <c r="B24" s="27"/>
      <c r="C24" s="27"/>
      <c r="D24" s="27" t="s">
        <v>51</v>
      </c>
      <c r="E24" s="27" t="s">
        <v>114</v>
      </c>
      <c r="F24" s="27" t="s">
        <v>52</v>
      </c>
      <c r="G24" s="28"/>
      <c r="H24" s="27" t="s">
        <v>53</v>
      </c>
      <c r="I24" s="27" t="s">
        <v>54</v>
      </c>
      <c r="J24" s="29" t="s">
        <v>55</v>
      </c>
      <c r="K24" s="27" t="s">
        <v>62</v>
      </c>
      <c r="L24" s="27" t="s">
        <v>93</v>
      </c>
      <c r="M24" s="27"/>
      <c r="N24" s="27"/>
      <c r="O24" s="27"/>
      <c r="P24" s="27" t="s">
        <v>58</v>
      </c>
      <c r="Q24" s="30"/>
      <c r="R24" s="31">
        <v>5</v>
      </c>
      <c r="S24" s="27" t="s">
        <v>59</v>
      </c>
      <c r="T24" s="32">
        <v>30</v>
      </c>
      <c r="U24" s="32">
        <v>25</v>
      </c>
      <c r="V24" s="32">
        <v>40</v>
      </c>
      <c r="W24" s="33"/>
      <c r="X24" s="34">
        <v>4</v>
      </c>
      <c r="Y24" s="35">
        <f t="shared" si="4"/>
        <v>0.03</v>
      </c>
      <c r="Z24" s="33">
        <v>56</v>
      </c>
      <c r="AA24" s="36">
        <f t="shared" si="5"/>
        <v>7467</v>
      </c>
      <c r="AB24" s="37">
        <v>3500</v>
      </c>
      <c r="AC24" s="38">
        <f t="shared" si="6"/>
        <v>0.47</v>
      </c>
      <c r="AD24" s="27" t="s">
        <v>60</v>
      </c>
      <c r="AE24" s="39">
        <v>0.41399999999999998</v>
      </c>
      <c r="AF24" s="38">
        <f t="shared" si="7"/>
        <v>2.0699999999999998</v>
      </c>
      <c r="AG24" s="38">
        <f t="shared" si="8"/>
        <v>7.54</v>
      </c>
      <c r="AH24" s="40">
        <v>0</v>
      </c>
      <c r="AI24" s="38">
        <f t="shared" si="0"/>
        <v>0</v>
      </c>
      <c r="AJ24" s="40">
        <v>0</v>
      </c>
      <c r="AK24" s="38">
        <f t="shared" si="1"/>
        <v>0</v>
      </c>
      <c r="AL24" s="40">
        <v>5.5E-2</v>
      </c>
      <c r="AM24" s="38">
        <f t="shared" si="9"/>
        <v>0.59</v>
      </c>
      <c r="AN24" s="40">
        <v>0</v>
      </c>
      <c r="AO24" s="38">
        <f t="shared" si="10"/>
        <v>0</v>
      </c>
      <c r="AP24" s="41"/>
      <c r="AQ24" s="40">
        <v>0</v>
      </c>
      <c r="AR24" s="38">
        <f t="shared" si="11"/>
        <v>0</v>
      </c>
      <c r="AS24" s="38">
        <f t="shared" si="12"/>
        <v>0.59</v>
      </c>
      <c r="AT24" s="38">
        <f t="shared" si="2"/>
        <v>8.1300000000000008</v>
      </c>
      <c r="AU24" s="42">
        <f t="shared" si="3"/>
        <v>0.2432</v>
      </c>
      <c r="AV24" s="43">
        <v>10.742800000000001</v>
      </c>
      <c r="AW24" s="34">
        <v>1188</v>
      </c>
      <c r="AX24" s="38">
        <f t="shared" si="13"/>
        <v>9658.44</v>
      </c>
      <c r="AY24" s="38">
        <f t="shared" si="14"/>
        <v>12762.45</v>
      </c>
    </row>
    <row r="25" spans="1:51" s="44" customFormat="1" x14ac:dyDescent="0.35">
      <c r="A25" s="26">
        <v>26</v>
      </c>
      <c r="B25" s="27"/>
      <c r="C25" s="27"/>
      <c r="D25" s="27" t="s">
        <v>51</v>
      </c>
      <c r="E25" s="27" t="s">
        <v>114</v>
      </c>
      <c r="F25" s="27" t="s">
        <v>52</v>
      </c>
      <c r="G25" s="28"/>
      <c r="H25" s="27" t="s">
        <v>53</v>
      </c>
      <c r="I25" s="27" t="s">
        <v>54</v>
      </c>
      <c r="J25" s="29" t="s">
        <v>55</v>
      </c>
      <c r="K25" s="27" t="s">
        <v>62</v>
      </c>
      <c r="L25" s="27" t="s">
        <v>94</v>
      </c>
      <c r="M25" s="27"/>
      <c r="N25" s="27"/>
      <c r="O25" s="27"/>
      <c r="P25" s="27" t="s">
        <v>58</v>
      </c>
      <c r="Q25" s="30"/>
      <c r="R25" s="31">
        <v>5</v>
      </c>
      <c r="S25" s="27" t="s">
        <v>59</v>
      </c>
      <c r="T25" s="32">
        <v>30</v>
      </c>
      <c r="U25" s="32">
        <v>25</v>
      </c>
      <c r="V25" s="32">
        <v>40</v>
      </c>
      <c r="W25" s="33"/>
      <c r="X25" s="34">
        <v>4</v>
      </c>
      <c r="Y25" s="35">
        <f t="shared" si="4"/>
        <v>0.03</v>
      </c>
      <c r="Z25" s="33">
        <v>56</v>
      </c>
      <c r="AA25" s="36">
        <f t="shared" si="5"/>
        <v>7467</v>
      </c>
      <c r="AB25" s="37">
        <v>3500</v>
      </c>
      <c r="AC25" s="38">
        <f t="shared" si="6"/>
        <v>0.47</v>
      </c>
      <c r="AD25" s="27" t="s">
        <v>60</v>
      </c>
      <c r="AE25" s="39">
        <v>0.41399999999999998</v>
      </c>
      <c r="AF25" s="38">
        <f t="shared" si="7"/>
        <v>2.0699999999999998</v>
      </c>
      <c r="AG25" s="38">
        <f t="shared" si="8"/>
        <v>7.54</v>
      </c>
      <c r="AH25" s="40">
        <v>0</v>
      </c>
      <c r="AI25" s="38">
        <f t="shared" si="0"/>
        <v>0</v>
      </c>
      <c r="AJ25" s="40">
        <v>0</v>
      </c>
      <c r="AK25" s="38">
        <f t="shared" si="1"/>
        <v>0</v>
      </c>
      <c r="AL25" s="40">
        <v>5.5E-2</v>
      </c>
      <c r="AM25" s="38">
        <f t="shared" si="9"/>
        <v>0.59</v>
      </c>
      <c r="AN25" s="40">
        <v>0</v>
      </c>
      <c r="AO25" s="38">
        <f t="shared" si="10"/>
        <v>0</v>
      </c>
      <c r="AP25" s="41"/>
      <c r="AQ25" s="40">
        <v>0</v>
      </c>
      <c r="AR25" s="38">
        <f t="shared" si="11"/>
        <v>0</v>
      </c>
      <c r="AS25" s="38">
        <f t="shared" si="12"/>
        <v>0.59</v>
      </c>
      <c r="AT25" s="38">
        <f t="shared" si="2"/>
        <v>8.1300000000000008</v>
      </c>
      <c r="AU25" s="42">
        <f t="shared" si="3"/>
        <v>0.2432</v>
      </c>
      <c r="AV25" s="43">
        <v>10.742800000000001</v>
      </c>
      <c r="AW25" s="34">
        <v>1188</v>
      </c>
      <c r="AX25" s="38">
        <f t="shared" si="13"/>
        <v>9658.44</v>
      </c>
      <c r="AY25" s="38">
        <f t="shared" si="14"/>
        <v>12762.45</v>
      </c>
    </row>
    <row r="26" spans="1:51" s="44" customFormat="1" x14ac:dyDescent="0.35">
      <c r="A26" s="26">
        <v>27</v>
      </c>
      <c r="B26" s="27"/>
      <c r="C26" s="27"/>
      <c r="D26" s="27" t="s">
        <v>51</v>
      </c>
      <c r="E26" s="27" t="s">
        <v>114</v>
      </c>
      <c r="F26" s="27" t="s">
        <v>52</v>
      </c>
      <c r="G26" s="28"/>
      <c r="H26" s="27" t="s">
        <v>53</v>
      </c>
      <c r="I26" s="27" t="s">
        <v>54</v>
      </c>
      <c r="J26" s="29" t="s">
        <v>55</v>
      </c>
      <c r="K26" s="27" t="s">
        <v>68</v>
      </c>
      <c r="L26" s="27" t="s">
        <v>86</v>
      </c>
      <c r="M26" s="45" t="s">
        <v>95</v>
      </c>
      <c r="N26" s="45" t="s">
        <v>96</v>
      </c>
      <c r="O26" s="27"/>
      <c r="P26" s="27" t="s">
        <v>58</v>
      </c>
      <c r="Q26" s="30"/>
      <c r="R26" s="31">
        <v>5.78</v>
      </c>
      <c r="S26" s="27" t="s">
        <v>59</v>
      </c>
      <c r="T26" s="32">
        <v>30</v>
      </c>
      <c r="U26" s="32">
        <v>25</v>
      </c>
      <c r="V26" s="32">
        <v>44</v>
      </c>
      <c r="W26" s="33"/>
      <c r="X26" s="34">
        <v>4</v>
      </c>
      <c r="Y26" s="35">
        <f t="shared" si="4"/>
        <v>3.3000000000000002E-2</v>
      </c>
      <c r="Z26" s="33">
        <v>56</v>
      </c>
      <c r="AA26" s="36">
        <f t="shared" si="5"/>
        <v>6788</v>
      </c>
      <c r="AB26" s="37">
        <v>3500</v>
      </c>
      <c r="AC26" s="38">
        <f t="shared" si="6"/>
        <v>0.52</v>
      </c>
      <c r="AD26" s="27" t="s">
        <v>60</v>
      </c>
      <c r="AE26" s="39">
        <v>0.41399999999999998</v>
      </c>
      <c r="AF26" s="38">
        <f t="shared" si="7"/>
        <v>2.39</v>
      </c>
      <c r="AG26" s="38">
        <f t="shared" si="8"/>
        <v>8.69</v>
      </c>
      <c r="AH26" s="40">
        <v>0</v>
      </c>
      <c r="AI26" s="38">
        <f t="shared" si="0"/>
        <v>0</v>
      </c>
      <c r="AJ26" s="40">
        <v>0</v>
      </c>
      <c r="AK26" s="38">
        <f t="shared" si="1"/>
        <v>0</v>
      </c>
      <c r="AL26" s="40">
        <v>5.5E-2</v>
      </c>
      <c r="AM26" s="38">
        <f t="shared" si="9"/>
        <v>0.67</v>
      </c>
      <c r="AN26" s="40">
        <v>0</v>
      </c>
      <c r="AO26" s="38">
        <f t="shared" si="10"/>
        <v>0</v>
      </c>
      <c r="AP26" s="41"/>
      <c r="AQ26" s="40">
        <v>0</v>
      </c>
      <c r="AR26" s="38">
        <f t="shared" si="11"/>
        <v>0</v>
      </c>
      <c r="AS26" s="38">
        <f t="shared" si="12"/>
        <v>0.67</v>
      </c>
      <c r="AT26" s="38">
        <f t="shared" si="2"/>
        <v>9.36</v>
      </c>
      <c r="AU26" s="42">
        <f t="shared" si="3"/>
        <v>0.22789999999999999</v>
      </c>
      <c r="AV26" s="43">
        <v>12.123100000000001</v>
      </c>
      <c r="AW26" s="34">
        <v>1748</v>
      </c>
      <c r="AX26" s="38">
        <f t="shared" si="13"/>
        <v>16361.28</v>
      </c>
      <c r="AY26" s="38">
        <f t="shared" si="14"/>
        <v>21191.18</v>
      </c>
    </row>
    <row r="27" spans="1:51" s="44" customFormat="1" x14ac:dyDescent="0.35">
      <c r="A27" s="26">
        <v>28</v>
      </c>
      <c r="B27" s="27"/>
      <c r="C27" s="27"/>
      <c r="D27" s="27" t="s">
        <v>51</v>
      </c>
      <c r="E27" s="27" t="s">
        <v>114</v>
      </c>
      <c r="F27" s="27" t="s">
        <v>52</v>
      </c>
      <c r="G27" s="28"/>
      <c r="H27" s="27" t="s">
        <v>53</v>
      </c>
      <c r="I27" s="27" t="s">
        <v>54</v>
      </c>
      <c r="J27" s="29" t="s">
        <v>55</v>
      </c>
      <c r="K27" s="27" t="s">
        <v>69</v>
      </c>
      <c r="L27" s="27" t="s">
        <v>86</v>
      </c>
      <c r="M27" s="27"/>
      <c r="N27" s="27"/>
      <c r="O27" s="27"/>
      <c r="P27" s="27" t="s">
        <v>58</v>
      </c>
      <c r="Q27" s="30"/>
      <c r="R27" s="31">
        <v>5.88</v>
      </c>
      <c r="S27" s="27" t="s">
        <v>59</v>
      </c>
      <c r="T27" s="32">
        <v>30</v>
      </c>
      <c r="U27" s="32">
        <v>25</v>
      </c>
      <c r="V27" s="32">
        <v>44</v>
      </c>
      <c r="W27" s="33"/>
      <c r="X27" s="34">
        <v>4</v>
      </c>
      <c r="Y27" s="35">
        <f t="shared" si="4"/>
        <v>3.3000000000000002E-2</v>
      </c>
      <c r="Z27" s="33">
        <v>56</v>
      </c>
      <c r="AA27" s="36">
        <f t="shared" si="5"/>
        <v>6788</v>
      </c>
      <c r="AB27" s="37">
        <v>3500</v>
      </c>
      <c r="AC27" s="38">
        <f t="shared" si="6"/>
        <v>0.52</v>
      </c>
      <c r="AD27" s="27" t="s">
        <v>60</v>
      </c>
      <c r="AE27" s="39">
        <v>0.41399999999999998</v>
      </c>
      <c r="AF27" s="38">
        <f t="shared" si="7"/>
        <v>2.4300000000000002</v>
      </c>
      <c r="AG27" s="38">
        <f t="shared" si="8"/>
        <v>8.83</v>
      </c>
      <c r="AH27" s="40">
        <v>0</v>
      </c>
      <c r="AI27" s="38">
        <f t="shared" si="0"/>
        <v>0</v>
      </c>
      <c r="AJ27" s="40">
        <v>0</v>
      </c>
      <c r="AK27" s="38">
        <f t="shared" si="1"/>
        <v>0</v>
      </c>
      <c r="AL27" s="40">
        <v>5.5E-2</v>
      </c>
      <c r="AM27" s="38">
        <f t="shared" si="9"/>
        <v>0.67</v>
      </c>
      <c r="AN27" s="40">
        <v>0</v>
      </c>
      <c r="AO27" s="38">
        <f t="shared" si="10"/>
        <v>0</v>
      </c>
      <c r="AP27" s="41"/>
      <c r="AQ27" s="40">
        <v>0</v>
      </c>
      <c r="AR27" s="38">
        <f t="shared" si="11"/>
        <v>0</v>
      </c>
      <c r="AS27" s="38">
        <f t="shared" si="12"/>
        <v>0.67</v>
      </c>
      <c r="AT27" s="38">
        <f t="shared" si="2"/>
        <v>9.5</v>
      </c>
      <c r="AU27" s="42">
        <f t="shared" si="3"/>
        <v>0.21640000000000001</v>
      </c>
      <c r="AV27" s="43">
        <v>12.123100000000001</v>
      </c>
      <c r="AW27" s="34">
        <v>248</v>
      </c>
      <c r="AX27" s="38">
        <f t="shared" si="13"/>
        <v>2356</v>
      </c>
      <c r="AY27" s="38">
        <f t="shared" si="14"/>
        <v>3006.53</v>
      </c>
    </row>
    <row r="28" spans="1:51" s="44" customFormat="1" x14ac:dyDescent="0.35">
      <c r="A28" s="26">
        <v>32</v>
      </c>
      <c r="B28" s="27"/>
      <c r="C28" s="27"/>
      <c r="D28" s="27" t="s">
        <v>51</v>
      </c>
      <c r="E28" s="27" t="s">
        <v>114</v>
      </c>
      <c r="F28" s="27" t="s">
        <v>52</v>
      </c>
      <c r="G28" s="28"/>
      <c r="H28" s="27" t="s">
        <v>53</v>
      </c>
      <c r="I28" s="27" t="s">
        <v>54</v>
      </c>
      <c r="J28" s="29" t="s">
        <v>55</v>
      </c>
      <c r="K28" s="27" t="s">
        <v>62</v>
      </c>
      <c r="L28" s="27" t="s">
        <v>97</v>
      </c>
      <c r="M28" s="27"/>
      <c r="N28" s="27"/>
      <c r="O28" s="27"/>
      <c r="P28" s="27" t="s">
        <v>58</v>
      </c>
      <c r="Q28" s="30"/>
      <c r="R28" s="31">
        <v>5</v>
      </c>
      <c r="S28" s="27" t="s">
        <v>59</v>
      </c>
      <c r="T28" s="32">
        <v>30</v>
      </c>
      <c r="U28" s="32">
        <v>25</v>
      </c>
      <c r="V28" s="32">
        <v>40</v>
      </c>
      <c r="W28" s="33"/>
      <c r="X28" s="34">
        <v>4</v>
      </c>
      <c r="Y28" s="35">
        <f t="shared" si="4"/>
        <v>0.03</v>
      </c>
      <c r="Z28" s="33">
        <v>56</v>
      </c>
      <c r="AA28" s="36">
        <f t="shared" si="5"/>
        <v>7467</v>
      </c>
      <c r="AB28" s="37">
        <v>3500</v>
      </c>
      <c r="AC28" s="38">
        <f t="shared" si="6"/>
        <v>0.47</v>
      </c>
      <c r="AD28" s="27" t="s">
        <v>60</v>
      </c>
      <c r="AE28" s="39">
        <v>0.41399999999999998</v>
      </c>
      <c r="AF28" s="38">
        <f t="shared" si="7"/>
        <v>2.0699999999999998</v>
      </c>
      <c r="AG28" s="38">
        <f t="shared" si="8"/>
        <v>7.54</v>
      </c>
      <c r="AH28" s="40">
        <v>0</v>
      </c>
      <c r="AI28" s="38">
        <f t="shared" si="0"/>
        <v>0</v>
      </c>
      <c r="AJ28" s="40">
        <v>0</v>
      </c>
      <c r="AK28" s="38">
        <f t="shared" si="1"/>
        <v>0</v>
      </c>
      <c r="AL28" s="40">
        <v>5.5E-2</v>
      </c>
      <c r="AM28" s="38">
        <f t="shared" si="9"/>
        <v>0.59</v>
      </c>
      <c r="AN28" s="40">
        <v>0</v>
      </c>
      <c r="AO28" s="38">
        <f t="shared" si="10"/>
        <v>0</v>
      </c>
      <c r="AP28" s="41"/>
      <c r="AQ28" s="40">
        <v>0</v>
      </c>
      <c r="AR28" s="38">
        <f t="shared" si="11"/>
        <v>0</v>
      </c>
      <c r="AS28" s="38">
        <f t="shared" si="12"/>
        <v>0.59</v>
      </c>
      <c r="AT28" s="38">
        <f t="shared" si="2"/>
        <v>8.1300000000000008</v>
      </c>
      <c r="AU28" s="42">
        <f t="shared" si="3"/>
        <v>0.2432</v>
      </c>
      <c r="AV28" s="43">
        <v>10.742800000000001</v>
      </c>
      <c r="AW28" s="34">
        <v>1160</v>
      </c>
      <c r="AX28" s="38">
        <f t="shared" si="13"/>
        <v>9430.7999999999993</v>
      </c>
      <c r="AY28" s="38">
        <f t="shared" si="14"/>
        <v>12461.65</v>
      </c>
    </row>
    <row r="29" spans="1:51" s="44" customFormat="1" x14ac:dyDescent="0.35">
      <c r="A29" s="26">
        <v>34</v>
      </c>
      <c r="B29" s="27"/>
      <c r="C29" s="27"/>
      <c r="D29" s="27" t="s">
        <v>51</v>
      </c>
      <c r="E29" s="27" t="s">
        <v>114</v>
      </c>
      <c r="F29" s="27" t="s">
        <v>98</v>
      </c>
      <c r="G29" s="28"/>
      <c r="H29" s="27" t="s">
        <v>99</v>
      </c>
      <c r="I29" s="27" t="s">
        <v>100</v>
      </c>
      <c r="J29" s="29" t="s">
        <v>55</v>
      </c>
      <c r="K29" s="27" t="s">
        <v>101</v>
      </c>
      <c r="L29" s="27" t="s">
        <v>102</v>
      </c>
      <c r="M29" s="27"/>
      <c r="N29" s="27"/>
      <c r="O29" s="27"/>
      <c r="P29" s="27" t="s">
        <v>58</v>
      </c>
      <c r="Q29" s="30"/>
      <c r="R29" s="31">
        <v>0.97</v>
      </c>
      <c r="S29" s="27" t="s">
        <v>59</v>
      </c>
      <c r="T29" s="32">
        <v>25</v>
      </c>
      <c r="U29" s="32">
        <v>16</v>
      </c>
      <c r="V29" s="32">
        <v>24</v>
      </c>
      <c r="W29" s="33"/>
      <c r="X29" s="34">
        <v>8</v>
      </c>
      <c r="Y29" s="35">
        <f t="shared" si="4"/>
        <v>9.5999999999999992E-3</v>
      </c>
      <c r="Z29" s="33">
        <v>56</v>
      </c>
      <c r="AA29" s="36">
        <f t="shared" si="5"/>
        <v>46667</v>
      </c>
      <c r="AB29" s="37">
        <v>3500</v>
      </c>
      <c r="AC29" s="38">
        <f t="shared" si="6"/>
        <v>7.0000000000000007E-2</v>
      </c>
      <c r="AD29" s="27" t="s">
        <v>103</v>
      </c>
      <c r="AE29" s="39">
        <v>0.41399999999999998</v>
      </c>
      <c r="AF29" s="38">
        <f t="shared" si="7"/>
        <v>0.4</v>
      </c>
      <c r="AG29" s="38">
        <f t="shared" si="8"/>
        <v>1.44</v>
      </c>
      <c r="AH29" s="40">
        <v>0</v>
      </c>
      <c r="AI29" s="38">
        <f t="shared" si="0"/>
        <v>0</v>
      </c>
      <c r="AJ29" s="40">
        <v>0</v>
      </c>
      <c r="AK29" s="38">
        <f t="shared" si="1"/>
        <v>0</v>
      </c>
      <c r="AL29" s="40">
        <v>5.5E-2</v>
      </c>
      <c r="AM29" s="38">
        <f t="shared" si="9"/>
        <v>0.14000000000000001</v>
      </c>
      <c r="AN29" s="40">
        <v>0</v>
      </c>
      <c r="AO29" s="38">
        <f t="shared" si="10"/>
        <v>0</v>
      </c>
      <c r="AP29" s="41"/>
      <c r="AQ29" s="40">
        <v>0</v>
      </c>
      <c r="AR29" s="38">
        <f t="shared" si="11"/>
        <v>0</v>
      </c>
      <c r="AS29" s="38">
        <f t="shared" si="12"/>
        <v>0.14000000000000001</v>
      </c>
      <c r="AT29" s="38">
        <f t="shared" si="2"/>
        <v>1.58</v>
      </c>
      <c r="AU29" s="42">
        <f t="shared" si="3"/>
        <v>0.36349999999999999</v>
      </c>
      <c r="AV29" s="43">
        <v>2.4824000000000002</v>
      </c>
      <c r="AW29" s="34">
        <v>2000</v>
      </c>
      <c r="AX29" s="38">
        <f t="shared" si="13"/>
        <v>3160</v>
      </c>
      <c r="AY29" s="38">
        <f t="shared" si="14"/>
        <v>4964.8</v>
      </c>
    </row>
    <row r="30" spans="1:51" s="44" customFormat="1" x14ac:dyDescent="0.35">
      <c r="A30" s="26">
        <v>35</v>
      </c>
      <c r="B30" s="27"/>
      <c r="C30" s="27"/>
      <c r="D30" s="27" t="s">
        <v>51</v>
      </c>
      <c r="E30" s="27" t="s">
        <v>114</v>
      </c>
      <c r="F30" s="27" t="s">
        <v>98</v>
      </c>
      <c r="G30" s="28"/>
      <c r="H30" s="27" t="s">
        <v>99</v>
      </c>
      <c r="I30" s="27" t="s">
        <v>100</v>
      </c>
      <c r="J30" s="29" t="s">
        <v>55</v>
      </c>
      <c r="K30" s="27" t="s">
        <v>104</v>
      </c>
      <c r="L30" s="27" t="s">
        <v>102</v>
      </c>
      <c r="M30" s="27"/>
      <c r="N30" s="27"/>
      <c r="O30" s="27"/>
      <c r="P30" s="27" t="s">
        <v>58</v>
      </c>
      <c r="Q30" s="30"/>
      <c r="R30" s="31">
        <v>1.1100000000000001</v>
      </c>
      <c r="S30" s="27" t="s">
        <v>59</v>
      </c>
      <c r="T30" s="32">
        <v>25</v>
      </c>
      <c r="U30" s="32">
        <v>16</v>
      </c>
      <c r="V30" s="32">
        <v>26</v>
      </c>
      <c r="W30" s="33"/>
      <c r="X30" s="34">
        <v>8</v>
      </c>
      <c r="Y30" s="35">
        <f t="shared" si="4"/>
        <v>1.04E-2</v>
      </c>
      <c r="Z30" s="33">
        <v>56</v>
      </c>
      <c r="AA30" s="36">
        <f t="shared" si="5"/>
        <v>43077</v>
      </c>
      <c r="AB30" s="37">
        <v>3500</v>
      </c>
      <c r="AC30" s="38">
        <f t="shared" si="6"/>
        <v>0.08</v>
      </c>
      <c r="AD30" s="27" t="s">
        <v>103</v>
      </c>
      <c r="AE30" s="39">
        <v>0.41399999999999998</v>
      </c>
      <c r="AF30" s="38">
        <f t="shared" si="7"/>
        <v>0.46</v>
      </c>
      <c r="AG30" s="38">
        <f t="shared" si="8"/>
        <v>1.65</v>
      </c>
      <c r="AH30" s="40">
        <v>0</v>
      </c>
      <c r="AI30" s="38">
        <f t="shared" si="0"/>
        <v>0</v>
      </c>
      <c r="AJ30" s="40">
        <v>0</v>
      </c>
      <c r="AK30" s="38">
        <f t="shared" si="1"/>
        <v>0</v>
      </c>
      <c r="AL30" s="40">
        <v>5.5E-2</v>
      </c>
      <c r="AM30" s="38">
        <f t="shared" si="9"/>
        <v>0.16</v>
      </c>
      <c r="AN30" s="40">
        <v>0</v>
      </c>
      <c r="AO30" s="38">
        <f t="shared" si="10"/>
        <v>0</v>
      </c>
      <c r="AP30" s="41"/>
      <c r="AQ30" s="40">
        <v>0</v>
      </c>
      <c r="AR30" s="38">
        <f t="shared" si="11"/>
        <v>0</v>
      </c>
      <c r="AS30" s="38">
        <f t="shared" si="12"/>
        <v>0.16</v>
      </c>
      <c r="AT30" s="38">
        <f t="shared" si="2"/>
        <v>1.81</v>
      </c>
      <c r="AU30" s="42">
        <f t="shared" si="3"/>
        <v>0.38040000000000002</v>
      </c>
      <c r="AV30" s="43">
        <v>2.9211</v>
      </c>
      <c r="AW30" s="34">
        <v>1000</v>
      </c>
      <c r="AX30" s="38">
        <f t="shared" si="13"/>
        <v>1810</v>
      </c>
      <c r="AY30" s="38">
        <f t="shared" si="14"/>
        <v>2921.1</v>
      </c>
    </row>
    <row r="31" spans="1:51" s="44" customFormat="1" x14ac:dyDescent="0.35">
      <c r="A31" s="26">
        <v>36</v>
      </c>
      <c r="B31" s="27"/>
      <c r="C31" s="27"/>
      <c r="D31" s="27" t="s">
        <v>51</v>
      </c>
      <c r="E31" s="27" t="s">
        <v>114</v>
      </c>
      <c r="F31" s="27" t="s">
        <v>98</v>
      </c>
      <c r="G31" s="28"/>
      <c r="H31" s="27" t="s">
        <v>99</v>
      </c>
      <c r="I31" s="27" t="s">
        <v>100</v>
      </c>
      <c r="J31" s="29" t="s">
        <v>55</v>
      </c>
      <c r="K31" s="27" t="s">
        <v>101</v>
      </c>
      <c r="L31" s="27" t="s">
        <v>70</v>
      </c>
      <c r="M31" s="27"/>
      <c r="N31" s="27"/>
      <c r="O31" s="27"/>
      <c r="P31" s="27" t="s">
        <v>58</v>
      </c>
      <c r="Q31" s="30"/>
      <c r="R31" s="31">
        <v>0.97</v>
      </c>
      <c r="S31" s="27" t="s">
        <v>59</v>
      </c>
      <c r="T31" s="32">
        <v>25</v>
      </c>
      <c r="U31" s="32">
        <v>16</v>
      </c>
      <c r="V31" s="32">
        <v>24</v>
      </c>
      <c r="W31" s="33"/>
      <c r="X31" s="34">
        <v>8</v>
      </c>
      <c r="Y31" s="35">
        <f t="shared" si="4"/>
        <v>9.5999999999999992E-3</v>
      </c>
      <c r="Z31" s="33">
        <v>56</v>
      </c>
      <c r="AA31" s="36">
        <f t="shared" si="5"/>
        <v>46667</v>
      </c>
      <c r="AB31" s="37">
        <v>3500</v>
      </c>
      <c r="AC31" s="38">
        <f t="shared" si="6"/>
        <v>7.0000000000000007E-2</v>
      </c>
      <c r="AD31" s="27" t="s">
        <v>103</v>
      </c>
      <c r="AE31" s="39">
        <v>0.41399999999999998</v>
      </c>
      <c r="AF31" s="38">
        <f t="shared" si="7"/>
        <v>0.4</v>
      </c>
      <c r="AG31" s="38">
        <f t="shared" si="8"/>
        <v>1.44</v>
      </c>
      <c r="AH31" s="40">
        <v>0</v>
      </c>
      <c r="AI31" s="38">
        <f t="shared" si="0"/>
        <v>0</v>
      </c>
      <c r="AJ31" s="40">
        <v>0</v>
      </c>
      <c r="AK31" s="38">
        <f t="shared" si="1"/>
        <v>0</v>
      </c>
      <c r="AL31" s="40">
        <v>5.5E-2</v>
      </c>
      <c r="AM31" s="38">
        <f t="shared" si="9"/>
        <v>0.14000000000000001</v>
      </c>
      <c r="AN31" s="40">
        <v>0</v>
      </c>
      <c r="AO31" s="38">
        <f t="shared" si="10"/>
        <v>0</v>
      </c>
      <c r="AP31" s="41"/>
      <c r="AQ31" s="40">
        <v>0</v>
      </c>
      <c r="AR31" s="38">
        <f t="shared" si="11"/>
        <v>0</v>
      </c>
      <c r="AS31" s="38">
        <f t="shared" si="12"/>
        <v>0.14000000000000001</v>
      </c>
      <c r="AT31" s="38">
        <f t="shared" si="2"/>
        <v>1.58</v>
      </c>
      <c r="AU31" s="42">
        <f t="shared" si="3"/>
        <v>0.36349999999999999</v>
      </c>
      <c r="AV31" s="43">
        <v>2.4824000000000002</v>
      </c>
      <c r="AW31" s="34">
        <v>2000</v>
      </c>
      <c r="AX31" s="38">
        <f t="shared" si="13"/>
        <v>3160</v>
      </c>
      <c r="AY31" s="38">
        <f t="shared" si="14"/>
        <v>4964.8</v>
      </c>
    </row>
    <row r="32" spans="1:51" s="44" customFormat="1" x14ac:dyDescent="0.35">
      <c r="A32" s="26">
        <v>37</v>
      </c>
      <c r="B32" s="27"/>
      <c r="C32" s="27"/>
      <c r="D32" s="27" t="s">
        <v>51</v>
      </c>
      <c r="E32" s="27" t="s">
        <v>114</v>
      </c>
      <c r="F32" s="27" t="s">
        <v>98</v>
      </c>
      <c r="G32" s="28"/>
      <c r="H32" s="27" t="s">
        <v>99</v>
      </c>
      <c r="I32" s="27" t="s">
        <v>100</v>
      </c>
      <c r="J32" s="29" t="s">
        <v>55</v>
      </c>
      <c r="K32" s="27" t="s">
        <v>104</v>
      </c>
      <c r="L32" s="27" t="s">
        <v>70</v>
      </c>
      <c r="M32" s="27"/>
      <c r="N32" s="27"/>
      <c r="O32" s="27"/>
      <c r="P32" s="27" t="s">
        <v>58</v>
      </c>
      <c r="Q32" s="30"/>
      <c r="R32" s="31">
        <v>1.1100000000000001</v>
      </c>
      <c r="S32" s="27" t="s">
        <v>59</v>
      </c>
      <c r="T32" s="32">
        <v>25</v>
      </c>
      <c r="U32" s="32">
        <v>16</v>
      </c>
      <c r="V32" s="32">
        <v>26</v>
      </c>
      <c r="W32" s="33"/>
      <c r="X32" s="34">
        <v>8</v>
      </c>
      <c r="Y32" s="35">
        <f t="shared" si="4"/>
        <v>1.04E-2</v>
      </c>
      <c r="Z32" s="33">
        <v>56</v>
      </c>
      <c r="AA32" s="36">
        <f t="shared" si="5"/>
        <v>43077</v>
      </c>
      <c r="AB32" s="37">
        <v>3500</v>
      </c>
      <c r="AC32" s="38">
        <f t="shared" si="6"/>
        <v>0.08</v>
      </c>
      <c r="AD32" s="27" t="s">
        <v>103</v>
      </c>
      <c r="AE32" s="39">
        <v>0.41399999999999998</v>
      </c>
      <c r="AF32" s="38">
        <f t="shared" si="7"/>
        <v>0.46</v>
      </c>
      <c r="AG32" s="38">
        <f t="shared" si="8"/>
        <v>1.65</v>
      </c>
      <c r="AH32" s="40">
        <v>0</v>
      </c>
      <c r="AI32" s="38">
        <f t="shared" si="0"/>
        <v>0</v>
      </c>
      <c r="AJ32" s="40">
        <v>0</v>
      </c>
      <c r="AK32" s="38">
        <f t="shared" si="1"/>
        <v>0</v>
      </c>
      <c r="AL32" s="40">
        <v>5.5E-2</v>
      </c>
      <c r="AM32" s="38">
        <f t="shared" si="9"/>
        <v>0.16</v>
      </c>
      <c r="AN32" s="40">
        <v>0</v>
      </c>
      <c r="AO32" s="38">
        <f t="shared" si="10"/>
        <v>0</v>
      </c>
      <c r="AP32" s="41"/>
      <c r="AQ32" s="40">
        <v>0</v>
      </c>
      <c r="AR32" s="38">
        <f t="shared" si="11"/>
        <v>0</v>
      </c>
      <c r="AS32" s="38">
        <f t="shared" si="12"/>
        <v>0.16</v>
      </c>
      <c r="AT32" s="38">
        <f t="shared" si="2"/>
        <v>1.81</v>
      </c>
      <c r="AU32" s="42">
        <f t="shared" si="3"/>
        <v>0.38040000000000002</v>
      </c>
      <c r="AV32" s="43">
        <v>2.9211</v>
      </c>
      <c r="AW32" s="34">
        <v>1000</v>
      </c>
      <c r="AX32" s="38">
        <f t="shared" si="13"/>
        <v>1810</v>
      </c>
      <c r="AY32" s="38">
        <f t="shared" si="14"/>
        <v>2921.1</v>
      </c>
    </row>
    <row r="33" spans="1:51" s="44" customFormat="1" x14ac:dyDescent="0.35">
      <c r="A33" s="26">
        <v>38</v>
      </c>
      <c r="B33" s="27"/>
      <c r="C33" s="27"/>
      <c r="D33" s="27" t="s">
        <v>51</v>
      </c>
      <c r="E33" s="27" t="s">
        <v>114</v>
      </c>
      <c r="F33" s="27" t="s">
        <v>98</v>
      </c>
      <c r="G33" s="28"/>
      <c r="H33" s="27" t="s">
        <v>99</v>
      </c>
      <c r="I33" s="27" t="s">
        <v>100</v>
      </c>
      <c r="J33" s="29" t="s">
        <v>55</v>
      </c>
      <c r="K33" s="27" t="s">
        <v>101</v>
      </c>
      <c r="L33" s="27" t="s">
        <v>86</v>
      </c>
      <c r="M33" s="27"/>
      <c r="N33" s="27"/>
      <c r="O33" s="27"/>
      <c r="P33" s="27" t="s">
        <v>58</v>
      </c>
      <c r="Q33" s="30"/>
      <c r="R33" s="31">
        <v>0.97</v>
      </c>
      <c r="S33" s="27" t="s">
        <v>59</v>
      </c>
      <c r="T33" s="32">
        <v>25</v>
      </c>
      <c r="U33" s="32">
        <v>16</v>
      </c>
      <c r="V33" s="32">
        <v>24</v>
      </c>
      <c r="W33" s="33"/>
      <c r="X33" s="34">
        <v>8</v>
      </c>
      <c r="Y33" s="35">
        <f t="shared" si="4"/>
        <v>9.5999999999999992E-3</v>
      </c>
      <c r="Z33" s="33">
        <v>56</v>
      </c>
      <c r="AA33" s="36">
        <f t="shared" si="5"/>
        <v>46667</v>
      </c>
      <c r="AB33" s="37">
        <v>3500</v>
      </c>
      <c r="AC33" s="38">
        <f t="shared" si="6"/>
        <v>7.0000000000000007E-2</v>
      </c>
      <c r="AD33" s="27" t="s">
        <v>103</v>
      </c>
      <c r="AE33" s="39">
        <v>0.41399999999999998</v>
      </c>
      <c r="AF33" s="38">
        <f t="shared" si="7"/>
        <v>0.4</v>
      </c>
      <c r="AG33" s="38">
        <f t="shared" si="8"/>
        <v>1.44</v>
      </c>
      <c r="AH33" s="40">
        <v>0</v>
      </c>
      <c r="AI33" s="38">
        <f t="shared" si="0"/>
        <v>0</v>
      </c>
      <c r="AJ33" s="40">
        <v>0</v>
      </c>
      <c r="AK33" s="38">
        <f t="shared" si="1"/>
        <v>0</v>
      </c>
      <c r="AL33" s="40">
        <v>5.5E-2</v>
      </c>
      <c r="AM33" s="38">
        <f t="shared" si="9"/>
        <v>0.14000000000000001</v>
      </c>
      <c r="AN33" s="40">
        <v>0</v>
      </c>
      <c r="AO33" s="38">
        <f t="shared" si="10"/>
        <v>0</v>
      </c>
      <c r="AP33" s="41"/>
      <c r="AQ33" s="40">
        <v>0</v>
      </c>
      <c r="AR33" s="38">
        <f t="shared" si="11"/>
        <v>0</v>
      </c>
      <c r="AS33" s="38">
        <f t="shared" si="12"/>
        <v>0.14000000000000001</v>
      </c>
      <c r="AT33" s="38">
        <f t="shared" si="2"/>
        <v>1.58</v>
      </c>
      <c r="AU33" s="42">
        <f t="shared" si="3"/>
        <v>0.36349999999999999</v>
      </c>
      <c r="AV33" s="43">
        <v>2.4824000000000002</v>
      </c>
      <c r="AW33" s="34">
        <v>1000</v>
      </c>
      <c r="AX33" s="38">
        <f t="shared" si="13"/>
        <v>1580</v>
      </c>
      <c r="AY33" s="38">
        <f t="shared" si="14"/>
        <v>2482.4</v>
      </c>
    </row>
    <row r="34" spans="1:51" s="44" customFormat="1" x14ac:dyDescent="0.35">
      <c r="A34" s="26">
        <v>39</v>
      </c>
      <c r="B34" s="27"/>
      <c r="C34" s="27"/>
      <c r="D34" s="27" t="s">
        <v>51</v>
      </c>
      <c r="E34" s="27" t="s">
        <v>114</v>
      </c>
      <c r="F34" s="27" t="s">
        <v>98</v>
      </c>
      <c r="G34" s="28"/>
      <c r="H34" s="27" t="s">
        <v>99</v>
      </c>
      <c r="I34" s="27" t="s">
        <v>100</v>
      </c>
      <c r="J34" s="29" t="s">
        <v>55</v>
      </c>
      <c r="K34" s="27" t="s">
        <v>104</v>
      </c>
      <c r="L34" s="27" t="s">
        <v>86</v>
      </c>
      <c r="M34" s="27"/>
      <c r="N34" s="27"/>
      <c r="O34" s="27"/>
      <c r="P34" s="27" t="s">
        <v>58</v>
      </c>
      <c r="Q34" s="30"/>
      <c r="R34" s="31">
        <v>1.1100000000000001</v>
      </c>
      <c r="S34" s="27" t="s">
        <v>59</v>
      </c>
      <c r="T34" s="32">
        <v>25</v>
      </c>
      <c r="U34" s="32">
        <v>16</v>
      </c>
      <c r="V34" s="32">
        <v>26</v>
      </c>
      <c r="W34" s="33"/>
      <c r="X34" s="34">
        <v>8</v>
      </c>
      <c r="Y34" s="35">
        <f t="shared" si="4"/>
        <v>1.04E-2</v>
      </c>
      <c r="Z34" s="33">
        <v>56</v>
      </c>
      <c r="AA34" s="36">
        <f t="shared" si="5"/>
        <v>43077</v>
      </c>
      <c r="AB34" s="37">
        <v>3500</v>
      </c>
      <c r="AC34" s="38">
        <f t="shared" si="6"/>
        <v>0.08</v>
      </c>
      <c r="AD34" s="27" t="s">
        <v>103</v>
      </c>
      <c r="AE34" s="39">
        <v>0.41399999999999998</v>
      </c>
      <c r="AF34" s="38">
        <f t="shared" si="7"/>
        <v>0.46</v>
      </c>
      <c r="AG34" s="38">
        <f t="shared" si="8"/>
        <v>1.65</v>
      </c>
      <c r="AH34" s="40">
        <v>0</v>
      </c>
      <c r="AI34" s="38">
        <f t="shared" si="0"/>
        <v>0</v>
      </c>
      <c r="AJ34" s="40">
        <v>0</v>
      </c>
      <c r="AK34" s="38">
        <f t="shared" si="1"/>
        <v>0</v>
      </c>
      <c r="AL34" s="40">
        <v>5.5E-2</v>
      </c>
      <c r="AM34" s="38">
        <f t="shared" si="9"/>
        <v>0.16</v>
      </c>
      <c r="AN34" s="40">
        <v>0</v>
      </c>
      <c r="AO34" s="38">
        <f t="shared" si="10"/>
        <v>0</v>
      </c>
      <c r="AP34" s="41"/>
      <c r="AQ34" s="40">
        <v>0</v>
      </c>
      <c r="AR34" s="38">
        <f t="shared" si="11"/>
        <v>0</v>
      </c>
      <c r="AS34" s="38">
        <f t="shared" si="12"/>
        <v>0.16</v>
      </c>
      <c r="AT34" s="38">
        <f t="shared" si="2"/>
        <v>1.81</v>
      </c>
      <c r="AU34" s="42">
        <f t="shared" si="3"/>
        <v>0.38040000000000002</v>
      </c>
      <c r="AV34" s="43">
        <v>2.9211</v>
      </c>
      <c r="AW34" s="34">
        <v>1000</v>
      </c>
      <c r="AX34" s="38">
        <f t="shared" si="13"/>
        <v>1810</v>
      </c>
      <c r="AY34" s="38">
        <f t="shared" si="14"/>
        <v>2921.1</v>
      </c>
    </row>
    <row r="35" spans="1:51" s="44" customFormat="1" x14ac:dyDescent="0.35">
      <c r="A35" s="26">
        <v>40</v>
      </c>
      <c r="B35" s="27"/>
      <c r="C35" s="27"/>
      <c r="D35" s="27" t="s">
        <v>51</v>
      </c>
      <c r="E35" s="27" t="s">
        <v>114</v>
      </c>
      <c r="F35" s="27" t="s">
        <v>98</v>
      </c>
      <c r="G35" s="28"/>
      <c r="H35" s="27" t="s">
        <v>99</v>
      </c>
      <c r="I35" s="27" t="s">
        <v>100</v>
      </c>
      <c r="J35" s="29" t="s">
        <v>55</v>
      </c>
      <c r="K35" s="27" t="s">
        <v>101</v>
      </c>
      <c r="L35" s="27" t="s">
        <v>57</v>
      </c>
      <c r="M35" s="45" t="s">
        <v>112</v>
      </c>
      <c r="N35" s="45" t="s">
        <v>113</v>
      </c>
      <c r="O35" s="27"/>
      <c r="P35" s="27" t="s">
        <v>58</v>
      </c>
      <c r="Q35" s="30"/>
      <c r="R35" s="31">
        <v>0.97</v>
      </c>
      <c r="S35" s="27" t="s">
        <v>59</v>
      </c>
      <c r="T35" s="32">
        <v>25</v>
      </c>
      <c r="U35" s="32">
        <v>16</v>
      </c>
      <c r="V35" s="32">
        <v>24</v>
      </c>
      <c r="W35" s="33"/>
      <c r="X35" s="34">
        <v>8</v>
      </c>
      <c r="Y35" s="35">
        <f t="shared" si="4"/>
        <v>9.5999999999999992E-3</v>
      </c>
      <c r="Z35" s="33">
        <v>56</v>
      </c>
      <c r="AA35" s="36">
        <f t="shared" si="5"/>
        <v>46667</v>
      </c>
      <c r="AB35" s="37">
        <v>3500</v>
      </c>
      <c r="AC35" s="38">
        <f t="shared" si="6"/>
        <v>7.0000000000000007E-2</v>
      </c>
      <c r="AD35" s="27" t="s">
        <v>103</v>
      </c>
      <c r="AE35" s="39">
        <v>0.41399999999999998</v>
      </c>
      <c r="AF35" s="38">
        <f t="shared" si="7"/>
        <v>0.4</v>
      </c>
      <c r="AG35" s="38">
        <f t="shared" si="8"/>
        <v>1.44</v>
      </c>
      <c r="AH35" s="40">
        <v>0</v>
      </c>
      <c r="AI35" s="38">
        <f t="shared" si="0"/>
        <v>0</v>
      </c>
      <c r="AJ35" s="40">
        <v>0</v>
      </c>
      <c r="AK35" s="38">
        <f t="shared" si="1"/>
        <v>0</v>
      </c>
      <c r="AL35" s="40">
        <v>5.5E-2</v>
      </c>
      <c r="AM35" s="38">
        <f t="shared" si="9"/>
        <v>0.14000000000000001</v>
      </c>
      <c r="AN35" s="40">
        <v>0</v>
      </c>
      <c r="AO35" s="38">
        <f t="shared" si="10"/>
        <v>0</v>
      </c>
      <c r="AP35" s="41"/>
      <c r="AQ35" s="40">
        <v>0</v>
      </c>
      <c r="AR35" s="38">
        <f t="shared" si="11"/>
        <v>0</v>
      </c>
      <c r="AS35" s="38">
        <f t="shared" si="12"/>
        <v>0.14000000000000001</v>
      </c>
      <c r="AT35" s="38">
        <f t="shared" si="2"/>
        <v>1.58</v>
      </c>
      <c r="AU35" s="42">
        <f t="shared" si="3"/>
        <v>0.36349999999999999</v>
      </c>
      <c r="AV35" s="43">
        <v>2.4824000000000002</v>
      </c>
      <c r="AW35" s="34">
        <v>4000</v>
      </c>
      <c r="AX35" s="38">
        <f t="shared" si="13"/>
        <v>6320</v>
      </c>
      <c r="AY35" s="38">
        <f t="shared" si="14"/>
        <v>9929.6</v>
      </c>
    </row>
    <row r="36" spans="1:51" s="44" customFormat="1" x14ac:dyDescent="0.35">
      <c r="A36" s="26">
        <v>41</v>
      </c>
      <c r="B36" s="27"/>
      <c r="C36" s="27"/>
      <c r="D36" s="27" t="s">
        <v>51</v>
      </c>
      <c r="E36" s="27" t="s">
        <v>114</v>
      </c>
      <c r="F36" s="27" t="s">
        <v>98</v>
      </c>
      <c r="G36" s="28"/>
      <c r="H36" s="27" t="s">
        <v>99</v>
      </c>
      <c r="I36" s="27" t="s">
        <v>100</v>
      </c>
      <c r="J36" s="29" t="s">
        <v>55</v>
      </c>
      <c r="K36" s="27" t="s">
        <v>104</v>
      </c>
      <c r="L36" s="27" t="s">
        <v>57</v>
      </c>
      <c r="M36" s="27"/>
      <c r="N36" s="27"/>
      <c r="O36" s="27"/>
      <c r="P36" s="27" t="s">
        <v>58</v>
      </c>
      <c r="Q36" s="30"/>
      <c r="R36" s="31">
        <v>1.1100000000000001</v>
      </c>
      <c r="S36" s="27" t="s">
        <v>59</v>
      </c>
      <c r="T36" s="32">
        <v>25</v>
      </c>
      <c r="U36" s="32">
        <v>16</v>
      </c>
      <c r="V36" s="32">
        <v>26</v>
      </c>
      <c r="W36" s="33"/>
      <c r="X36" s="34">
        <v>8</v>
      </c>
      <c r="Y36" s="35">
        <f t="shared" si="4"/>
        <v>1.04E-2</v>
      </c>
      <c r="Z36" s="33">
        <v>56</v>
      </c>
      <c r="AA36" s="36">
        <f t="shared" si="5"/>
        <v>43077</v>
      </c>
      <c r="AB36" s="37">
        <v>3500</v>
      </c>
      <c r="AC36" s="38">
        <f t="shared" si="6"/>
        <v>0.08</v>
      </c>
      <c r="AD36" s="27" t="s">
        <v>103</v>
      </c>
      <c r="AE36" s="39">
        <v>0.41399999999999998</v>
      </c>
      <c r="AF36" s="38">
        <f t="shared" si="7"/>
        <v>0.46</v>
      </c>
      <c r="AG36" s="38">
        <f t="shared" si="8"/>
        <v>1.65</v>
      </c>
      <c r="AH36" s="40">
        <v>0</v>
      </c>
      <c r="AI36" s="38">
        <f t="shared" si="0"/>
        <v>0</v>
      </c>
      <c r="AJ36" s="40">
        <v>0</v>
      </c>
      <c r="AK36" s="38">
        <f t="shared" si="1"/>
        <v>0</v>
      </c>
      <c r="AL36" s="40">
        <v>5.5E-2</v>
      </c>
      <c r="AM36" s="38">
        <f t="shared" si="9"/>
        <v>0.16</v>
      </c>
      <c r="AN36" s="40">
        <v>0</v>
      </c>
      <c r="AO36" s="38">
        <f t="shared" si="10"/>
        <v>0</v>
      </c>
      <c r="AP36" s="41"/>
      <c r="AQ36" s="40">
        <v>0</v>
      </c>
      <c r="AR36" s="38">
        <f t="shared" si="11"/>
        <v>0</v>
      </c>
      <c r="AS36" s="38">
        <f t="shared" si="12"/>
        <v>0.16</v>
      </c>
      <c r="AT36" s="38">
        <f t="shared" si="2"/>
        <v>1.81</v>
      </c>
      <c r="AU36" s="42">
        <f t="shared" si="3"/>
        <v>0.38040000000000002</v>
      </c>
      <c r="AV36" s="43">
        <v>2.9211</v>
      </c>
      <c r="AW36" s="34">
        <v>2000</v>
      </c>
      <c r="AX36" s="38">
        <f t="shared" si="13"/>
        <v>3620</v>
      </c>
      <c r="AY36" s="38">
        <f t="shared" si="14"/>
        <v>5842.2</v>
      </c>
    </row>
    <row r="37" spans="1:51" s="44" customFormat="1" x14ac:dyDescent="0.35">
      <c r="A37" s="26">
        <v>42</v>
      </c>
      <c r="B37" s="27"/>
      <c r="C37" s="27"/>
      <c r="D37" s="27" t="s">
        <v>51</v>
      </c>
      <c r="E37" s="27" t="s">
        <v>114</v>
      </c>
      <c r="F37" s="27" t="s">
        <v>98</v>
      </c>
      <c r="G37" s="28"/>
      <c r="H37" s="27" t="s">
        <v>99</v>
      </c>
      <c r="I37" s="27" t="s">
        <v>100</v>
      </c>
      <c r="J37" s="29" t="s">
        <v>55</v>
      </c>
      <c r="K37" s="27" t="s">
        <v>101</v>
      </c>
      <c r="L37" s="27" t="s">
        <v>77</v>
      </c>
      <c r="M37" s="27"/>
      <c r="N37" s="27"/>
      <c r="O37" s="27"/>
      <c r="P37" s="27" t="s">
        <v>58</v>
      </c>
      <c r="Q37" s="30"/>
      <c r="R37" s="31">
        <v>0.97</v>
      </c>
      <c r="S37" s="27" t="s">
        <v>59</v>
      </c>
      <c r="T37" s="32">
        <v>25</v>
      </c>
      <c r="U37" s="32">
        <v>16</v>
      </c>
      <c r="V37" s="32">
        <v>24</v>
      </c>
      <c r="W37" s="33"/>
      <c r="X37" s="34">
        <v>8</v>
      </c>
      <c r="Y37" s="35">
        <f t="shared" si="4"/>
        <v>9.5999999999999992E-3</v>
      </c>
      <c r="Z37" s="33">
        <v>56</v>
      </c>
      <c r="AA37" s="36">
        <f t="shared" si="5"/>
        <v>46667</v>
      </c>
      <c r="AB37" s="37">
        <v>3500</v>
      </c>
      <c r="AC37" s="38">
        <f t="shared" si="6"/>
        <v>7.0000000000000007E-2</v>
      </c>
      <c r="AD37" s="27" t="s">
        <v>103</v>
      </c>
      <c r="AE37" s="39">
        <v>0.41399999999999998</v>
      </c>
      <c r="AF37" s="38">
        <f t="shared" si="7"/>
        <v>0.4</v>
      </c>
      <c r="AG37" s="38">
        <f t="shared" si="8"/>
        <v>1.44</v>
      </c>
      <c r="AH37" s="40">
        <v>0</v>
      </c>
      <c r="AI37" s="38">
        <f t="shared" si="0"/>
        <v>0</v>
      </c>
      <c r="AJ37" s="40">
        <v>0</v>
      </c>
      <c r="AK37" s="38">
        <f t="shared" si="1"/>
        <v>0</v>
      </c>
      <c r="AL37" s="40">
        <v>5.5E-2</v>
      </c>
      <c r="AM37" s="38">
        <f t="shared" si="9"/>
        <v>0.14000000000000001</v>
      </c>
      <c r="AN37" s="40">
        <v>0</v>
      </c>
      <c r="AO37" s="38">
        <f t="shared" si="10"/>
        <v>0</v>
      </c>
      <c r="AP37" s="41"/>
      <c r="AQ37" s="40">
        <v>0</v>
      </c>
      <c r="AR37" s="38">
        <f t="shared" si="11"/>
        <v>0</v>
      </c>
      <c r="AS37" s="38">
        <f t="shared" si="12"/>
        <v>0.14000000000000001</v>
      </c>
      <c r="AT37" s="38">
        <f t="shared" si="2"/>
        <v>1.58</v>
      </c>
      <c r="AU37" s="42">
        <f t="shared" si="3"/>
        <v>0.36349999999999999</v>
      </c>
      <c r="AV37" s="43">
        <v>2.4824000000000002</v>
      </c>
      <c r="AW37" s="34">
        <v>1000</v>
      </c>
      <c r="AX37" s="38">
        <f t="shared" si="13"/>
        <v>1580</v>
      </c>
      <c r="AY37" s="38">
        <f t="shared" si="14"/>
        <v>2482.4</v>
      </c>
    </row>
    <row r="38" spans="1:51" s="44" customFormat="1" x14ac:dyDescent="0.35">
      <c r="A38" s="26">
        <v>43</v>
      </c>
      <c r="B38" s="27"/>
      <c r="C38" s="27"/>
      <c r="D38" s="27" t="s">
        <v>51</v>
      </c>
      <c r="E38" s="27" t="s">
        <v>114</v>
      </c>
      <c r="F38" s="27" t="s">
        <v>98</v>
      </c>
      <c r="G38" s="28"/>
      <c r="H38" s="27" t="s">
        <v>99</v>
      </c>
      <c r="I38" s="27" t="s">
        <v>100</v>
      </c>
      <c r="J38" s="29" t="s">
        <v>55</v>
      </c>
      <c r="K38" s="27" t="s">
        <v>101</v>
      </c>
      <c r="L38" s="27" t="s">
        <v>80</v>
      </c>
      <c r="M38" s="45" t="s">
        <v>105</v>
      </c>
      <c r="N38" s="45" t="s">
        <v>106</v>
      </c>
      <c r="O38" s="27"/>
      <c r="P38" s="27" t="s">
        <v>58</v>
      </c>
      <c r="Q38" s="30"/>
      <c r="R38" s="31">
        <v>0.97</v>
      </c>
      <c r="S38" s="27" t="s">
        <v>59</v>
      </c>
      <c r="T38" s="32">
        <v>25</v>
      </c>
      <c r="U38" s="32">
        <v>16</v>
      </c>
      <c r="V38" s="32">
        <v>24</v>
      </c>
      <c r="W38" s="33"/>
      <c r="X38" s="34">
        <v>8</v>
      </c>
      <c r="Y38" s="35">
        <f t="shared" si="4"/>
        <v>9.5999999999999992E-3</v>
      </c>
      <c r="Z38" s="33">
        <v>56</v>
      </c>
      <c r="AA38" s="36">
        <f t="shared" si="5"/>
        <v>46667</v>
      </c>
      <c r="AB38" s="37">
        <v>3500</v>
      </c>
      <c r="AC38" s="38">
        <f t="shared" si="6"/>
        <v>7.0000000000000007E-2</v>
      </c>
      <c r="AD38" s="27" t="s">
        <v>103</v>
      </c>
      <c r="AE38" s="39">
        <v>0.41399999999999998</v>
      </c>
      <c r="AF38" s="38">
        <f t="shared" si="7"/>
        <v>0.4</v>
      </c>
      <c r="AG38" s="38">
        <f t="shared" si="8"/>
        <v>1.44</v>
      </c>
      <c r="AH38" s="40">
        <v>0</v>
      </c>
      <c r="AI38" s="38">
        <f t="shared" si="0"/>
        <v>0</v>
      </c>
      <c r="AJ38" s="40">
        <v>0</v>
      </c>
      <c r="AK38" s="38">
        <f t="shared" si="1"/>
        <v>0</v>
      </c>
      <c r="AL38" s="40">
        <v>5.5E-2</v>
      </c>
      <c r="AM38" s="38">
        <f t="shared" si="9"/>
        <v>0.14000000000000001</v>
      </c>
      <c r="AN38" s="40">
        <v>0</v>
      </c>
      <c r="AO38" s="38">
        <f t="shared" si="10"/>
        <v>0</v>
      </c>
      <c r="AP38" s="41"/>
      <c r="AQ38" s="40">
        <v>0</v>
      </c>
      <c r="AR38" s="38">
        <f t="shared" si="11"/>
        <v>0</v>
      </c>
      <c r="AS38" s="38">
        <f t="shared" si="12"/>
        <v>0.14000000000000001</v>
      </c>
      <c r="AT38" s="38">
        <f t="shared" si="2"/>
        <v>1.58</v>
      </c>
      <c r="AU38" s="42">
        <f t="shared" si="3"/>
        <v>0.36349999999999999</v>
      </c>
      <c r="AV38" s="43">
        <v>2.4824000000000002</v>
      </c>
      <c r="AW38" s="34">
        <v>1000</v>
      </c>
      <c r="AX38" s="38">
        <f t="shared" si="13"/>
        <v>1580</v>
      </c>
      <c r="AY38" s="38">
        <f t="shared" si="14"/>
        <v>2482.4</v>
      </c>
    </row>
    <row r="39" spans="1:51" s="44" customFormat="1" x14ac:dyDescent="0.35">
      <c r="A39" s="26">
        <v>44</v>
      </c>
      <c r="B39" s="27"/>
      <c r="C39" s="27"/>
      <c r="D39" s="27" t="s">
        <v>51</v>
      </c>
      <c r="E39" s="27" t="s">
        <v>114</v>
      </c>
      <c r="F39" s="27" t="s">
        <v>98</v>
      </c>
      <c r="G39" s="28"/>
      <c r="H39" s="27" t="s">
        <v>99</v>
      </c>
      <c r="I39" s="27" t="s">
        <v>100</v>
      </c>
      <c r="J39" s="29" t="s">
        <v>55</v>
      </c>
      <c r="K39" s="27" t="s">
        <v>101</v>
      </c>
      <c r="L39" s="27" t="s">
        <v>67</v>
      </c>
      <c r="M39" s="27"/>
      <c r="N39" s="27"/>
      <c r="O39" s="27"/>
      <c r="P39" s="27" t="s">
        <v>58</v>
      </c>
      <c r="Q39" s="30"/>
      <c r="R39" s="31">
        <v>0.97</v>
      </c>
      <c r="S39" s="27" t="s">
        <v>59</v>
      </c>
      <c r="T39" s="32">
        <v>25</v>
      </c>
      <c r="U39" s="32">
        <v>16</v>
      </c>
      <c r="V39" s="32">
        <v>24</v>
      </c>
      <c r="W39" s="33"/>
      <c r="X39" s="34">
        <v>8</v>
      </c>
      <c r="Y39" s="35">
        <f t="shared" si="4"/>
        <v>9.5999999999999992E-3</v>
      </c>
      <c r="Z39" s="33">
        <v>56</v>
      </c>
      <c r="AA39" s="36">
        <f t="shared" si="5"/>
        <v>46667</v>
      </c>
      <c r="AB39" s="37">
        <v>3500</v>
      </c>
      <c r="AC39" s="38">
        <f t="shared" si="6"/>
        <v>7.0000000000000007E-2</v>
      </c>
      <c r="AD39" s="27" t="s">
        <v>103</v>
      </c>
      <c r="AE39" s="39">
        <v>0.41399999999999998</v>
      </c>
      <c r="AF39" s="38">
        <f t="shared" si="7"/>
        <v>0.4</v>
      </c>
      <c r="AG39" s="38">
        <f t="shared" si="8"/>
        <v>1.44</v>
      </c>
      <c r="AH39" s="40">
        <v>0</v>
      </c>
      <c r="AI39" s="38">
        <f t="shared" si="0"/>
        <v>0</v>
      </c>
      <c r="AJ39" s="40">
        <v>0</v>
      </c>
      <c r="AK39" s="38">
        <f t="shared" si="1"/>
        <v>0</v>
      </c>
      <c r="AL39" s="40">
        <v>5.5E-2</v>
      </c>
      <c r="AM39" s="38">
        <f t="shared" si="9"/>
        <v>0.14000000000000001</v>
      </c>
      <c r="AN39" s="40">
        <v>0</v>
      </c>
      <c r="AO39" s="38">
        <f t="shared" si="10"/>
        <v>0</v>
      </c>
      <c r="AP39" s="41"/>
      <c r="AQ39" s="40">
        <v>0</v>
      </c>
      <c r="AR39" s="38">
        <f t="shared" si="11"/>
        <v>0</v>
      </c>
      <c r="AS39" s="38">
        <f t="shared" si="12"/>
        <v>0.14000000000000001</v>
      </c>
      <c r="AT39" s="38">
        <f t="shared" si="2"/>
        <v>1.58</v>
      </c>
      <c r="AU39" s="42">
        <f t="shared" si="3"/>
        <v>0.36349999999999999</v>
      </c>
      <c r="AV39" s="43">
        <v>2.4824000000000002</v>
      </c>
      <c r="AW39" s="34">
        <v>1000</v>
      </c>
      <c r="AX39" s="38">
        <f t="shared" si="13"/>
        <v>1580</v>
      </c>
      <c r="AY39" s="38">
        <f t="shared" si="14"/>
        <v>2482.4</v>
      </c>
    </row>
    <row r="40" spans="1:51" s="44" customFormat="1" x14ac:dyDescent="0.35">
      <c r="A40" s="26">
        <v>45</v>
      </c>
      <c r="B40" s="27"/>
      <c r="C40" s="27"/>
      <c r="D40" s="27" t="s">
        <v>51</v>
      </c>
      <c r="E40" s="27" t="s">
        <v>114</v>
      </c>
      <c r="F40" s="27" t="s">
        <v>98</v>
      </c>
      <c r="G40" s="28"/>
      <c r="H40" s="27" t="s">
        <v>99</v>
      </c>
      <c r="I40" s="27" t="s">
        <v>100</v>
      </c>
      <c r="J40" s="29" t="s">
        <v>55</v>
      </c>
      <c r="K40" s="27" t="s">
        <v>101</v>
      </c>
      <c r="L40" s="27" t="s">
        <v>66</v>
      </c>
      <c r="M40" s="27"/>
      <c r="N40" s="27"/>
      <c r="O40" s="27"/>
      <c r="P40" s="27" t="s">
        <v>58</v>
      </c>
      <c r="Q40" s="30"/>
      <c r="R40" s="31">
        <v>0.97</v>
      </c>
      <c r="S40" s="27" t="s">
        <v>59</v>
      </c>
      <c r="T40" s="32">
        <v>25</v>
      </c>
      <c r="U40" s="32">
        <v>16</v>
      </c>
      <c r="V40" s="32">
        <v>24</v>
      </c>
      <c r="W40" s="33"/>
      <c r="X40" s="34">
        <v>8</v>
      </c>
      <c r="Y40" s="35">
        <f t="shared" si="4"/>
        <v>9.5999999999999992E-3</v>
      </c>
      <c r="Z40" s="33">
        <v>56</v>
      </c>
      <c r="AA40" s="36">
        <f t="shared" si="5"/>
        <v>46667</v>
      </c>
      <c r="AB40" s="37">
        <v>3500</v>
      </c>
      <c r="AC40" s="38">
        <f t="shared" si="6"/>
        <v>7.0000000000000007E-2</v>
      </c>
      <c r="AD40" s="27" t="s">
        <v>103</v>
      </c>
      <c r="AE40" s="39">
        <v>0.41399999999999998</v>
      </c>
      <c r="AF40" s="38">
        <f t="shared" si="7"/>
        <v>0.4</v>
      </c>
      <c r="AG40" s="38">
        <f t="shared" si="8"/>
        <v>1.44</v>
      </c>
      <c r="AH40" s="40">
        <v>0</v>
      </c>
      <c r="AI40" s="38">
        <f t="shared" si="0"/>
        <v>0</v>
      </c>
      <c r="AJ40" s="40">
        <v>0</v>
      </c>
      <c r="AK40" s="38">
        <f t="shared" si="1"/>
        <v>0</v>
      </c>
      <c r="AL40" s="40">
        <v>5.5E-2</v>
      </c>
      <c r="AM40" s="38">
        <f t="shared" si="9"/>
        <v>0.14000000000000001</v>
      </c>
      <c r="AN40" s="40">
        <v>0</v>
      </c>
      <c r="AO40" s="38">
        <f t="shared" si="10"/>
        <v>0</v>
      </c>
      <c r="AP40" s="41"/>
      <c r="AQ40" s="40">
        <v>0</v>
      </c>
      <c r="AR40" s="38">
        <f t="shared" si="11"/>
        <v>0</v>
      </c>
      <c r="AS40" s="38">
        <f t="shared" si="12"/>
        <v>0.14000000000000001</v>
      </c>
      <c r="AT40" s="38">
        <f t="shared" si="2"/>
        <v>1.58</v>
      </c>
      <c r="AU40" s="42">
        <f t="shared" si="3"/>
        <v>0.36349999999999999</v>
      </c>
      <c r="AV40" s="43">
        <v>2.4824000000000002</v>
      </c>
      <c r="AW40" s="34">
        <v>1000</v>
      </c>
      <c r="AX40" s="38">
        <f t="shared" si="13"/>
        <v>1580</v>
      </c>
      <c r="AY40" s="38">
        <f t="shared" si="14"/>
        <v>2482.4</v>
      </c>
    </row>
    <row r="41" spans="1:51" s="44" customFormat="1" x14ac:dyDescent="0.35">
      <c r="A41" s="26">
        <v>46</v>
      </c>
      <c r="B41" s="27"/>
      <c r="C41" s="27"/>
      <c r="D41" s="27" t="s">
        <v>51</v>
      </c>
      <c r="E41" s="27" t="s">
        <v>114</v>
      </c>
      <c r="F41" s="27" t="s">
        <v>98</v>
      </c>
      <c r="G41" s="28"/>
      <c r="H41" s="27" t="s">
        <v>99</v>
      </c>
      <c r="I41" s="27" t="s">
        <v>100</v>
      </c>
      <c r="J41" s="29" t="s">
        <v>55</v>
      </c>
      <c r="K41" s="27" t="s">
        <v>101</v>
      </c>
      <c r="L41" s="27" t="s">
        <v>107</v>
      </c>
      <c r="M41" s="27"/>
      <c r="N41" s="27"/>
      <c r="O41" s="27"/>
      <c r="P41" s="27" t="s">
        <v>58</v>
      </c>
      <c r="Q41" s="30"/>
      <c r="R41" s="31">
        <v>0.97</v>
      </c>
      <c r="S41" s="27" t="s">
        <v>59</v>
      </c>
      <c r="T41" s="32">
        <v>25</v>
      </c>
      <c r="U41" s="32">
        <v>16</v>
      </c>
      <c r="V41" s="32">
        <v>24</v>
      </c>
      <c r="W41" s="33"/>
      <c r="X41" s="34">
        <v>8</v>
      </c>
      <c r="Y41" s="35">
        <f t="shared" si="4"/>
        <v>9.5999999999999992E-3</v>
      </c>
      <c r="Z41" s="33">
        <v>56</v>
      </c>
      <c r="AA41" s="36">
        <f t="shared" si="5"/>
        <v>46667</v>
      </c>
      <c r="AB41" s="37">
        <v>3500</v>
      </c>
      <c r="AC41" s="38">
        <f t="shared" si="6"/>
        <v>7.0000000000000007E-2</v>
      </c>
      <c r="AD41" s="27" t="s">
        <v>103</v>
      </c>
      <c r="AE41" s="39">
        <v>0.41399999999999998</v>
      </c>
      <c r="AF41" s="38">
        <f t="shared" si="7"/>
        <v>0.4</v>
      </c>
      <c r="AG41" s="38">
        <f t="shared" si="8"/>
        <v>1.44</v>
      </c>
      <c r="AH41" s="40">
        <v>0</v>
      </c>
      <c r="AI41" s="38">
        <f t="shared" si="0"/>
        <v>0</v>
      </c>
      <c r="AJ41" s="40">
        <v>0</v>
      </c>
      <c r="AK41" s="38">
        <f t="shared" si="1"/>
        <v>0</v>
      </c>
      <c r="AL41" s="40">
        <v>5.5E-2</v>
      </c>
      <c r="AM41" s="38">
        <f t="shared" si="9"/>
        <v>0.14000000000000001</v>
      </c>
      <c r="AN41" s="40">
        <v>0</v>
      </c>
      <c r="AO41" s="38">
        <f t="shared" si="10"/>
        <v>0</v>
      </c>
      <c r="AP41" s="41"/>
      <c r="AQ41" s="40">
        <v>0</v>
      </c>
      <c r="AR41" s="38">
        <f t="shared" si="11"/>
        <v>0</v>
      </c>
      <c r="AS41" s="38">
        <f t="shared" si="12"/>
        <v>0.14000000000000001</v>
      </c>
      <c r="AT41" s="38">
        <f t="shared" si="2"/>
        <v>1.58</v>
      </c>
      <c r="AU41" s="42">
        <f t="shared" si="3"/>
        <v>0.36349999999999999</v>
      </c>
      <c r="AV41" s="43">
        <v>2.4824000000000002</v>
      </c>
      <c r="AW41" s="34">
        <v>1000</v>
      </c>
      <c r="AX41" s="38">
        <f t="shared" si="13"/>
        <v>1580</v>
      </c>
      <c r="AY41" s="38">
        <f t="shared" si="14"/>
        <v>2482.4</v>
      </c>
    </row>
    <row r="42" spans="1:51" s="44" customFormat="1" x14ac:dyDescent="0.35">
      <c r="A42" s="26">
        <v>47</v>
      </c>
      <c r="B42" s="27"/>
      <c r="C42" s="27"/>
      <c r="D42" s="27" t="s">
        <v>51</v>
      </c>
      <c r="E42" s="27" t="s">
        <v>114</v>
      </c>
      <c r="F42" s="27" t="s">
        <v>98</v>
      </c>
      <c r="G42" s="28"/>
      <c r="H42" s="27" t="s">
        <v>99</v>
      </c>
      <c r="I42" s="27" t="s">
        <v>100</v>
      </c>
      <c r="J42" s="29" t="s">
        <v>55</v>
      </c>
      <c r="K42" s="27" t="s">
        <v>104</v>
      </c>
      <c r="L42" s="27" t="s">
        <v>94</v>
      </c>
      <c r="M42" s="27"/>
      <c r="N42" s="27"/>
      <c r="O42" s="27"/>
      <c r="P42" s="27" t="s">
        <v>58</v>
      </c>
      <c r="Q42" s="30"/>
      <c r="R42" s="31">
        <v>1.1100000000000001</v>
      </c>
      <c r="S42" s="27" t="s">
        <v>59</v>
      </c>
      <c r="T42" s="32">
        <v>25</v>
      </c>
      <c r="U42" s="32">
        <v>16</v>
      </c>
      <c r="V42" s="32">
        <v>26</v>
      </c>
      <c r="W42" s="33"/>
      <c r="X42" s="34">
        <v>8</v>
      </c>
      <c r="Y42" s="35">
        <f t="shared" si="4"/>
        <v>1.04E-2</v>
      </c>
      <c r="Z42" s="33">
        <v>56</v>
      </c>
      <c r="AA42" s="36">
        <f t="shared" si="5"/>
        <v>43077</v>
      </c>
      <c r="AB42" s="37">
        <v>3500</v>
      </c>
      <c r="AC42" s="38">
        <f t="shared" si="6"/>
        <v>0.08</v>
      </c>
      <c r="AD42" s="27" t="s">
        <v>103</v>
      </c>
      <c r="AE42" s="39">
        <v>0.41399999999999998</v>
      </c>
      <c r="AF42" s="38">
        <f t="shared" si="7"/>
        <v>0.46</v>
      </c>
      <c r="AG42" s="38">
        <f t="shared" si="8"/>
        <v>1.65</v>
      </c>
      <c r="AH42" s="40">
        <v>0</v>
      </c>
      <c r="AI42" s="38">
        <f t="shared" si="0"/>
        <v>0</v>
      </c>
      <c r="AJ42" s="40">
        <v>0</v>
      </c>
      <c r="AK42" s="38">
        <f t="shared" si="1"/>
        <v>0</v>
      </c>
      <c r="AL42" s="40">
        <v>5.5E-2</v>
      </c>
      <c r="AM42" s="38">
        <f t="shared" si="9"/>
        <v>0.16</v>
      </c>
      <c r="AN42" s="40">
        <v>0</v>
      </c>
      <c r="AO42" s="38">
        <f t="shared" si="10"/>
        <v>0</v>
      </c>
      <c r="AP42" s="41"/>
      <c r="AQ42" s="40">
        <v>0</v>
      </c>
      <c r="AR42" s="38">
        <f t="shared" si="11"/>
        <v>0</v>
      </c>
      <c r="AS42" s="38">
        <f t="shared" si="12"/>
        <v>0.16</v>
      </c>
      <c r="AT42" s="38">
        <f t="shared" si="2"/>
        <v>1.81</v>
      </c>
      <c r="AU42" s="42">
        <f t="shared" si="3"/>
        <v>0.38040000000000002</v>
      </c>
      <c r="AV42" s="43">
        <v>2.9211</v>
      </c>
      <c r="AW42" s="34">
        <v>1000</v>
      </c>
      <c r="AX42" s="38">
        <f t="shared" si="13"/>
        <v>1810</v>
      </c>
      <c r="AY42" s="38">
        <f t="shared" si="14"/>
        <v>2921.1</v>
      </c>
    </row>
    <row r="43" spans="1:51" x14ac:dyDescent="0.35">
      <c r="AU43" s="4"/>
      <c r="AW43" s="48"/>
    </row>
  </sheetData>
  <sheetProtection insertRows="0" deleteRows="0" sort="0"/>
  <protectedRanges>
    <protectedRange sqref="AC2:AC5 A2:D3 AS44:AV252 AS43:AU43 A43:Q252 Y17:Y19 T43:AR252 A39:D42 A38:D38 O38:P38 A12:D12 A13:D13 O13:P13 A19:D20 A18:D18 O18:P18 A24:D25 A21:D23 O21:P23 A26:D26 O26:P26 A5:D6 A4:D4 O4:P4 A7:D11 O7:P11 A36:D37 A35:D35 O35:P35 T20:Y42 A27:D34 Z17:AA42 AC6:AE42 AF2:AU42 R2:S252 AW6:AW43 T6:W19 A14:D17 Y2:AA16 F2:P3 F39:P42 F38:L38 F12:P12 F13:L13 F19:P20 F18:L18 F24:P25 F21:L23 F26:L26 F5:P6 F4:L4 F7:L11 F36:P37 F35:L35 F27:P34 F14:P17" name="Range1"/>
    <protectedRange sqref="T2:W5" name="Range1_2"/>
    <protectedRange sqref="AB2:AB42" name="Range1_3"/>
    <protectedRange sqref="AD2:AE5" name="Range1_4"/>
    <protectedRange sqref="AW2:AW5" name="Range1_6"/>
    <protectedRange sqref="E2:E42" name="Range1_1"/>
  </protectedRanges>
  <autoFilter ref="A1:AY42" xr:uid="{5578F372-EFAA-41F8-9C80-45E8737C1F03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2025-06-24T19:31:29Z</dcterms:created>
  <dcterms:modified xsi:type="dcterms:W3CDTF">2025-06-24T22:37:45Z</dcterms:modified>
</cp:coreProperties>
</file>