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BDD39A3-63D7-4ABE-A5EE-54A00458D5E7}" xr6:coauthVersionLast="47" xr6:coauthVersionMax="47" xr10:uidLastSave="{00000000-0000-0000-0000-000000000000}"/>
  <bookViews>
    <workbookView xWindow="-110" yWindow="-110" windowWidth="19420" windowHeight="10300" xr2:uid="{554E4C43-0F36-400E-8816-C15D1C740FB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K3" i="1"/>
  <c r="AH3" i="1"/>
  <c r="AB3" i="1"/>
  <c r="AC3" i="1" s="1"/>
  <c r="AE3" i="1" s="1"/>
  <c r="AI3" i="1" s="1"/>
  <c r="S3" i="1"/>
  <c r="BE2" i="1"/>
  <c r="AY2" i="1"/>
  <c r="AU2" i="1"/>
  <c r="AR2" i="1"/>
  <c r="AO2" i="1"/>
  <c r="AK2" i="1"/>
  <c r="AH2" i="1"/>
  <c r="AB2" i="1"/>
  <c r="AC2" i="1" s="1"/>
  <c r="AE2" i="1" s="1"/>
  <c r="AI2" i="1" s="1"/>
  <c r="S2" i="1"/>
  <c r="AV3" i="1" l="1"/>
  <c r="AW3" i="1" s="1"/>
  <c r="AX3" i="1" s="1"/>
  <c r="BD3" i="1" s="1"/>
  <c r="AV2" i="1"/>
  <c r="AW2" i="1" s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B4F5B6FB-AC2A-4A64-9606-1C214206E56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9836864C-F977-4224-A1C5-C57504AE524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0E73E4A-E3F2-4A9B-9066-9497FC01BCE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1B780B0-0E15-49B1-AD28-5FE1C59A55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F1D648B-A52B-4811-99D5-5E5B1067D06D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4E9C845F-92BF-4371-AC4D-46C0277F32D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D51A0F5-339C-408C-A21E-1F9289E0DB9D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DB7726E5-2F5A-44C1-9A2E-C78EA6D4B048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FA85D8EF-BA13-4AAD-9E52-2AAE40E5E634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E11481E6-7F81-4227-88E3-68C19363CF9C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595D4E62-F32D-4EB5-ABFC-266211D2FF0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9E15F3B6-9FD6-44DF-9863-57AF2EDAF00F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28EBFF21-8D20-44CD-96EA-FB7C34E04349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A6B5303C-674C-449B-9C5B-BF6D01178F88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E759C44D-4D28-4F08-8A30-D618620E21A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1AF179EF-A72F-4BC2-BCBD-5CF79986C7EB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83A3F9E4-04FC-40F4-A701-B387C84C67EC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8D34C9FE-F88F-440A-A730-1E1BCB9E37F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40A9EDD4-D9E8-4E88-B41A-9BE2A6D2D71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<sst xmlns="http://schemas.openxmlformats.org/spreadsheetml/2006/main" count="87" uniqueCount="75">
  <si>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</si>
  <si>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</si>
  <si>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</si>
  <si>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</si>
  <si>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</si>
  <si>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</si>
  <si>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</si>
  <si>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</si>
  <si>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</si>
  <si>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</si>
  <si>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</si>
  <si>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</si>
  <si>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</si>
  <si>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</si>
  <si>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</si>
  <si>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</si>
  <si>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</si>
  <si>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</si>
  <si>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</si>
  <si>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</si>
  <si>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</si>
  <si>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</si>
  <si>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</si>
  <si>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</si>
  <si>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</si>
  <si>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</si>
  <si>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</si>
  <si>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</si>
  <si>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</si>
  <si>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</si>
  <si>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</si>
  <si>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</si>
  <si>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</si>
  <si>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</si>
  <si>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</si>
  <si>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</si>
  <si>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</si>
  <si>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</si>
  <si>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</si>
  <si>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</si>
  <si>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</si>
  <si>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</si>
  <si>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</si>
  <si>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</si>
  <si>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</si>
  <si>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</si>
  <si>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</si>
  <si>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</si>
  <si>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</si>
  <si>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</si>
  <si>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</si>
  <si>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</si>
  <si>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</si>
  <si>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</si>
  <si>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</si>
  <si>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</si>
  <si>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</si>
  <si>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</si>
  <si>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</si>
  <si>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Grove</t>
  </si>
  <si>
    <t xml:space="preserve">Grove Comforter Mini Set </t>
  </si>
  <si>
    <t xml:space="preserve">Comforter mini Set </t>
  </si>
  <si>
    <t xml:space="preserve">Face: 300TC 60% cotton 40% lyocell      Reverse: 140TC 100% cotton     Filling: 250 gsm polyfill </t>
  </si>
  <si>
    <t>F/Q: 92x96"/20x26"(2)</t>
  </si>
  <si>
    <t>Grey</t>
  </si>
  <si>
    <t>NN10-1146A</t>
  </si>
  <si>
    <t>022164631852</t>
  </si>
  <si>
    <t>Piece</t>
  </si>
  <si>
    <t>Normal</t>
  </si>
  <si>
    <t>9404.40.1000</t>
  </si>
  <si>
    <t>Royalty</t>
  </si>
  <si>
    <t>King: 110x96"/20x36(2)</t>
  </si>
  <si>
    <t>NN10-1147A</t>
  </si>
  <si>
    <t>022164631869</t>
  </si>
  <si>
    <t>COMFORTER (SET)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</si>
</sst>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5" borderId="3" xfId="0" applyFill="1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0" fontId="2" fillId="0" borderId="0" xfId="0" applyNumberFormat="1" applyFont="1" applyAlignment="1">
      <alignment horizontal="center" wrapText="1"/>
    </xf>
  </cellXfs>
  <cellStyles count="5">
    <cellStyle name="Currency 2" xfId="3" xr:uid="{F30ACB9E-9F20-421B-92B4-4247F3E6BEF1}"/>
    <cellStyle name="Normal" xfId="0" builtinId="0"/>
    <cellStyle name="Normal 2" xfId="1" xr:uid="{A8A3BE90-8F4E-414D-BC5D-3710D8A70E96}"/>
    <cellStyle name="Normal 2 18 2" xfId="2" xr:uid="{8640674B-DFB3-49BB-8CFF-A9FB015EE735}"/>
    <cellStyle name="Percent 2" xfId="4" xr:uid="{88523857-83A0-48EA-AAF1-2BF49255C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AEE-9E7D-4590-855E-1AC6A9584627}">
  <dimension ref="A1:BE4"/>
  <sheetViews>
    <sheetView tabSelected="1" workbookViewId="0">
      <selection activeCell="AS9" sqref="AS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9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8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53" t="s">
        <v>45</v>
      </c>
      <c r="AU1" s="28" t="s">
        <v>46</v>
      </c>
      <c r="AV1" s="28" t="s">
        <v>47</v>
      </c>
      <c r="AW1" s="32" t="s">
        <v>48</v>
      </c>
      <c r="AX1" s="33" t="s">
        <v>49</v>
      </c>
      <c r="AY1" s="32" t="s">
        <v>50</v>
      </c>
      <c r="AZ1" s="34" t="s">
        <v>51</v>
      </c>
      <c r="BA1" s="35" t="s">
        <v>52</v>
      </c>
      <c r="BB1" s="35" t="s">
        <v>53</v>
      </c>
      <c r="BC1" s="11" t="s">
        <v>54</v>
      </c>
      <c r="BD1" s="36" t="s">
        <v>55</v>
      </c>
      <c r="BE1" s="36" t="s">
        <v>56</v>
      </c>
    </row>
    <row r="2" spans="1:57" ht="62.15" customHeight="1" x14ac:dyDescent="0.35">
      <c r="A2" s="37">
        <v>1</v>
      </c>
      <c r="B2" s="38"/>
      <c r="C2" s="38"/>
      <c r="D2" s="38" t="s">
        <v>57</v>
      </c>
      <c r="E2" s="38" t="s">
        <v>58</v>
      </c>
      <c r="F2" s="38" t="s">
        <v>74</v>
      </c>
      <c r="G2" s="38" t="s">
        <v>59</v>
      </c>
      <c r="H2" s="38" t="s">
        <v>60</v>
      </c>
      <c r="I2" s="38" t="s">
        <v>61</v>
      </c>
      <c r="J2" s="39" t="s">
        <v>62</v>
      </c>
      <c r="K2" s="38" t="s">
        <v>63</v>
      </c>
      <c r="L2" s="38" t="s">
        <v>64</v>
      </c>
      <c r="M2" s="38"/>
      <c r="N2" s="40" t="s">
        <v>65</v>
      </c>
      <c r="O2" s="40" t="s">
        <v>66</v>
      </c>
      <c r="P2" s="38" t="s">
        <v>67</v>
      </c>
      <c r="Q2" s="41">
        <v>205</v>
      </c>
      <c r="R2" s="42">
        <v>8.1</v>
      </c>
      <c r="S2" s="43">
        <f t="shared" ref="S2:S3" si="0">IF(ISERROR(Q2/R2),"",Q2/R2)</f>
        <v>25.308641975308642</v>
      </c>
      <c r="T2" s="44">
        <v>25.31</v>
      </c>
      <c r="U2" s="10"/>
      <c r="V2" s="38" t="s">
        <v>68</v>
      </c>
      <c r="W2" s="45">
        <v>56</v>
      </c>
      <c r="X2" s="45">
        <v>53</v>
      </c>
      <c r="Y2" s="45">
        <v>29</v>
      </c>
      <c r="Z2" s="42"/>
      <c r="AA2" s="46">
        <v>1</v>
      </c>
      <c r="AB2" s="47">
        <f>IF(W2="","",W2*X2*Y2/1000000)</f>
        <v>8.6071999999999996E-2</v>
      </c>
      <c r="AC2" s="48">
        <f>IF(AA2="","",65/AB2*AA2)</f>
        <v>755.18170833720615</v>
      </c>
      <c r="AD2" s="38">
        <v>3800</v>
      </c>
      <c r="AE2" s="49">
        <f>IF(ISERROR(AD2/AC2),"",AD2/AC2)</f>
        <v>5.031901538461538</v>
      </c>
      <c r="AF2" s="38" t="s">
        <v>69</v>
      </c>
      <c r="AG2" s="50">
        <v>0.34399999999999997</v>
      </c>
      <c r="AH2" s="49">
        <f>IF(ISERROR(T2*AG2),"",T2*AG2)</f>
        <v>8.7066399999999984</v>
      </c>
      <c r="AI2" s="49">
        <f t="shared" ref="AI2:AI3" si="1">IF(ISERROR(T2+AE2+AH2),"",T2+AE2+AH2)</f>
        <v>39.048541538461535</v>
      </c>
      <c r="AJ2" s="50">
        <v>0.02</v>
      </c>
      <c r="AK2" s="49">
        <f>IF(ISERROR(AZ2*AJ2),"",AZ2*AJ2)</f>
        <v>1.35</v>
      </c>
      <c r="AL2" s="50"/>
      <c r="AM2" s="49"/>
      <c r="AN2" s="50">
        <v>0.1</v>
      </c>
      <c r="AO2" s="49">
        <f>IF(ISERROR(AZ2*AN2),"",AZ2*AN2)</f>
        <v>6.75</v>
      </c>
      <c r="AP2" s="38" t="s">
        <v>70</v>
      </c>
      <c r="AQ2" s="50">
        <v>0.05</v>
      </c>
      <c r="AR2" s="49">
        <f>IF(ISERROR(AZ2*AQ2),"",AZ2*AQ2)</f>
        <v>3.375</v>
      </c>
      <c r="AS2" s="38"/>
      <c r="AT2" s="50">
        <v>0</v>
      </c>
      <c r="AU2" s="51">
        <f>IF(ISERROR(AZ2*AT2),"",AZ2*AT2)</f>
        <v>0</v>
      </c>
      <c r="AV2" s="49">
        <f>IF(ISERROR(AK2+AM2+AO2+AR2+AU2),"",AK2+AM2+AO2+AR2+AU2)</f>
        <v>11.475</v>
      </c>
      <c r="AW2" s="49">
        <f t="shared" ref="AW2:AW3" si="2">IF(ISERROR(AI2+AV2),"",AI2+AV2)</f>
        <v>50.523541538461537</v>
      </c>
      <c r="AX2" s="52">
        <f>IF(ISERROR((AZ2-AW2)/AZ2),"",(AZ2-AW2)/AZ2)</f>
        <v>0.25150308831908835</v>
      </c>
      <c r="AY2" s="49">
        <f t="shared" ref="AY2:AY3" si="3">IF(ISERROR(BA2*(1-BB2)),"",BA2*(1-BB2))</f>
        <v>67.496625000000009</v>
      </c>
      <c r="AZ2" s="10">
        <v>67.5</v>
      </c>
      <c r="BA2" s="10">
        <v>199.99</v>
      </c>
      <c r="BB2" s="50">
        <v>0.66249999999999998</v>
      </c>
      <c r="BC2" s="9">
        <v>40</v>
      </c>
      <c r="BD2" s="49">
        <f>IF(ISERROR(AX2*BC2),"",AW2*BC2)</f>
        <v>2020.9416615384614</v>
      </c>
      <c r="BE2" s="49">
        <f>IF(ISERROR(AZ2*BC2),"",AZ2*BC2)</f>
        <v>2700</v>
      </c>
    </row>
    <row r="3" spans="1:57" ht="50.5" customHeight="1" x14ac:dyDescent="0.35">
      <c r="A3" s="37">
        <v>2</v>
      </c>
      <c r="B3" s="38"/>
      <c r="C3" s="38"/>
      <c r="D3" s="38" t="s">
        <v>57</v>
      </c>
      <c r="E3" s="38" t="s">
        <v>58</v>
      </c>
      <c r="F3" s="38" t="s">
        <v>74</v>
      </c>
      <c r="G3" s="38" t="s">
        <v>59</v>
      </c>
      <c r="H3" s="38" t="s">
        <v>60</v>
      </c>
      <c r="I3" s="38" t="s">
        <v>61</v>
      </c>
      <c r="J3" s="39" t="s">
        <v>62</v>
      </c>
      <c r="K3" s="38" t="s">
        <v>71</v>
      </c>
      <c r="L3" s="38" t="s">
        <v>64</v>
      </c>
      <c r="M3" s="38"/>
      <c r="N3" s="40" t="s">
        <v>72</v>
      </c>
      <c r="O3" s="40" t="s">
        <v>73</v>
      </c>
      <c r="P3" s="38" t="s">
        <v>67</v>
      </c>
      <c r="Q3" s="41">
        <v>237</v>
      </c>
      <c r="R3" s="42">
        <v>8.1</v>
      </c>
      <c r="S3" s="43">
        <f t="shared" si="0"/>
        <v>29.25925925925926</v>
      </c>
      <c r="T3" s="44">
        <v>29.26</v>
      </c>
      <c r="U3" s="10"/>
      <c r="V3" s="38" t="s">
        <v>68</v>
      </c>
      <c r="W3" s="45">
        <v>56</v>
      </c>
      <c r="X3" s="45">
        <v>53</v>
      </c>
      <c r="Y3" s="45">
        <v>31</v>
      </c>
      <c r="Z3" s="42"/>
      <c r="AA3" s="9">
        <v>1</v>
      </c>
      <c r="AB3" s="47">
        <f t="shared" ref="AB3" si="4">IF(W3="","",W3*X3*Y3/1000000)</f>
        <v>9.2008000000000006E-2</v>
      </c>
      <c r="AC3" s="48">
        <f t="shared" ref="AC3" si="5">IF(AA3="","",65/AB3*AA3)</f>
        <v>706.46030779932175</v>
      </c>
      <c r="AD3" s="38">
        <v>3800</v>
      </c>
      <c r="AE3" s="49">
        <f t="shared" ref="AE3" si="6">IF(ISERROR(AD3/AC3),"",AD3/AC3)</f>
        <v>5.3789292307692307</v>
      </c>
      <c r="AF3" s="38" t="s">
        <v>69</v>
      </c>
      <c r="AG3" s="50">
        <v>0.34399999999999997</v>
      </c>
      <c r="AH3" s="49">
        <f>IF(ISERROR(T3*AG3),"",T3*AG3)</f>
        <v>10.065440000000001</v>
      </c>
      <c r="AI3" s="49">
        <f t="shared" si="1"/>
        <v>44.704369230769238</v>
      </c>
      <c r="AJ3" s="50">
        <v>0.02</v>
      </c>
      <c r="AK3" s="49">
        <f t="shared" ref="AK3" si="7">IF(ISERROR(AZ3*AJ3),"",AZ3*AJ3)</f>
        <v>1.5524000000000002</v>
      </c>
      <c r="AL3" s="50"/>
      <c r="AM3" s="49"/>
      <c r="AN3" s="50">
        <v>0.1</v>
      </c>
      <c r="AO3" s="49">
        <f t="shared" ref="AO3" si="8">IF(ISERROR(AZ3*AN3),"",AZ3*AN3)</f>
        <v>7.7620000000000005</v>
      </c>
      <c r="AP3" s="38" t="s">
        <v>70</v>
      </c>
      <c r="AQ3" s="50">
        <v>0.05</v>
      </c>
      <c r="AR3" s="49">
        <f t="shared" ref="AR3" si="9">IF(ISERROR(AZ3*AQ3),"",AZ3*AQ3)</f>
        <v>3.8810000000000002</v>
      </c>
      <c r="AS3" s="38"/>
      <c r="AT3" s="50">
        <v>0</v>
      </c>
      <c r="AU3" s="51">
        <f t="shared" ref="AU3" si="10">IF(ISERROR(AZ3*AT3),"",AZ3*AT3)</f>
        <v>0</v>
      </c>
      <c r="AV3" s="49">
        <f t="shared" ref="AV3" si="11">IF(ISERROR(AK3+AM3+AO3+AR3+AU3),"",AK3+AM3+AO3+AR3+AU3)</f>
        <v>13.195400000000001</v>
      </c>
      <c r="AW3" s="49">
        <f t="shared" si="2"/>
        <v>57.899769230769238</v>
      </c>
      <c r="AX3" s="52">
        <f t="shared" ref="AX3" si="12">IF(ISERROR((AZ3-AW3)/AZ3),"",(AZ3-AW3)/AZ3)</f>
        <v>0.25406120547836597</v>
      </c>
      <c r="AY3" s="49">
        <f t="shared" si="3"/>
        <v>77.621625000000009</v>
      </c>
      <c r="AZ3" s="10">
        <v>77.62</v>
      </c>
      <c r="BA3" s="10">
        <v>229.99</v>
      </c>
      <c r="BB3" s="50">
        <v>0.66249999999999998</v>
      </c>
      <c r="BC3" s="9">
        <v>40</v>
      </c>
      <c r="BD3" s="49">
        <f t="shared" ref="BD3" si="13">IF(ISERROR(AX3*BC3),"",AW3*BC3)</f>
        <v>2315.9907692307697</v>
      </c>
      <c r="BE3" s="49">
        <f t="shared" ref="BE3" si="14">IF(ISERROR(AZ3*BC3),"",AZ3*BC3)</f>
        <v>3104.8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6 A2:AR4 BA2:BC4 AV2:AY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2025-06-20T20:50:18Z</dcterms:created>
  <dcterms:modified xsi:type="dcterms:W3CDTF">2025-06-20T20:57:50Z</dcterms:modified>
</cp:coreProperties>
</file>