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lahome1-my.sharepoint.com/personal/heather_zhu_jlahome_com/Documents/"/>
    </mc:Choice>
  </mc:AlternateContent>
  <xr:revisionPtr revIDLastSave="27" documentId="8_{166D2B86-7910-4050-B37C-043966F40C5F}" xr6:coauthVersionLast="47" xr6:coauthVersionMax="47" xr10:uidLastSave="{D7EB40F9-5EA2-41FC-97AE-2AFFCB7618DB}"/>
  <bookViews>
    <workbookView xWindow="-110" yWindow="-110" windowWidth="19420" windowHeight="10300" xr2:uid="{11A91F54-A0C2-42B6-B16F-28B824DA68FE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cat82">#REF!</definedName>
    <definedName name="a">#REF!</definedName>
    <definedName name="Acol">#REF!</definedName>
    <definedName name="AD">'[1]other data'!$T$2:$T$5</definedName>
    <definedName name="AIM">#REF!</definedName>
    <definedName name="ALLOCATE">[2]comments!$F$3:$F$21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ATTR">'[5]PT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'[6]BIAB OCT 00'!$A$5:$AB$70</definedName>
    <definedName name="Blankets_Throws">#REF!</definedName>
    <definedName name="bluedec">'[6]BLUE DEC BED OCT 00'!$A$5:$AB$97</definedName>
    <definedName name="bluesheet">'[6]BLUE SHEETS OCT 00'!$A$5:$AC$150</definedName>
    <definedName name="bm">#REF!</definedName>
    <definedName name="Brand">'[3]1-Import Product Data Sheet'!$N$102:$N$144</definedName>
    <definedName name="brands">'[1]other data'!$K$2:$K$48</definedName>
    <definedName name="brown">#REF!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lendar">[7]calendar!$A$1:$B$62</definedName>
    <definedName name="Case_Freight_Range">[4]Mapping!$F$2:$F$19</definedName>
    <definedName name="CATEGORY">[8]Sheet1!$DW$2:$DW$3</definedName>
    <definedName name="categoryfinal">'[9]Import Quote Sheet'!$A$90:$A$190</definedName>
    <definedName name="CG">[10]BL!$A$4:$A$874</definedName>
    <definedName name="CH">'[5]COMMON ATTR'!$C$4:$C$249</definedName>
    <definedName name="chargeback">'[1]other data'!$B$2:$B$6</definedName>
    <definedName name="close">#REF!</definedName>
    <definedName name="CLOSING">#REF!</definedName>
    <definedName name="colour">[8]Sheet1!$EH$2:$EH$3</definedName>
    <definedName name="COLUMN">'[5]PT TABLE'!$A$2</definedName>
    <definedName name="Commitment">#REF!</definedName>
    <definedName name="CON">'[11]317-TOP'!#REF!</definedName>
    <definedName name="CONCEPT1">'[12]concept dump sheet'!$A$3:$W$1852</definedName>
    <definedName name="CONS">#REF!</definedName>
    <definedName name="COO_Dest">[4]COO!$D$1:$D$3:'[4]COO'!$D$2</definedName>
    <definedName name="COOCountry_Range">[4]Mapping!$R$2:$R$245</definedName>
    <definedName name="COODest_Range">[4]Mapping!$P$2:$P$3</definedName>
    <definedName name="corn">#REF!</definedName>
    <definedName name="CostCol">#REF!</definedName>
    <definedName name="countries">'[1]other data'!$I$3:$I$249</definedName>
    <definedName name="d">[13]Mapping!$AR$2:$AR$84</definedName>
    <definedName name="data">[14]DATA!$D:$IV</definedName>
    <definedName name="datasl">#REF!</definedName>
    <definedName name="datastore">#REF!</definedName>
    <definedName name="DATAZONE">#REF!</definedName>
    <definedName name="DDEmsg">#REF!</definedName>
    <definedName name="dealPricing_Range">[4]Mapping!$AZ$2:$AZ$3</definedName>
    <definedName name="Decorative_Accessories">#REF!</definedName>
    <definedName name="Decorative_Pillows_Inserts_Covers">#REF!</definedName>
    <definedName name="Description1_Range">[4]Mapping!$AM$2:$AM$72</definedName>
    <definedName name="Description2_Range">[4]Mapping!$AN$2:$AN$84</definedName>
    <definedName name="DesignStrat">[15]Info!$F$3:$F$5</definedName>
    <definedName name="diffgrp">'[1]diff group head'!$A$2:$A$47</definedName>
    <definedName name="DIFFS">'[1]other data'!$AF$2:$AF$13</definedName>
    <definedName name="Down_Comforters">#REF!</definedName>
    <definedName name="dumb">#REF!</definedName>
    <definedName name="Duvet_Covers">#REF!</definedName>
    <definedName name="Electrics">#REF!</definedName>
    <definedName name="Exchange_Rate">[16]Costs!$J$11</definedName>
    <definedName name="Feature1_Range">[4]Mapping!$AG$2:$AG$25</definedName>
    <definedName name="Feature10_Range">[17]Mapping!$AP$2:$AP$17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[17]Mapping!$AM$2:$AM$21</definedName>
    <definedName name="Feature8_Range">[17]Mapping!$AN$2:$AN$9</definedName>
    <definedName name="Feature9_Range">[17]Mapping!$AO$2:$AO$5</definedName>
    <definedName name="feed">#REF!</definedName>
    <definedName name="FIFRACompliance_Range">[4]Mapping!$L$2:$L$10</definedName>
    <definedName name="FIFRAExemption_Range">[4]Mapping!$N$2:$N$3</definedName>
    <definedName name="finalports">'[9]Import Quote Sheet'!$B$90:$B$123</definedName>
    <definedName name="Flash">#REF!</definedName>
    <definedName name="foam">[8]Sheet1!$EC$2:$EC$3</definedName>
    <definedName name="FOBCostPerPiece">#REF!</definedName>
    <definedName name="fourdec">'[6]4 STAR DEC BED OCT 00'!$A$5:$AB$143</definedName>
    <definedName name="foursheet">'[6]4 STAR SHEETS OCT 00'!$A$5:$AC$190</definedName>
    <definedName name="freight">'[1]other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[18]Mapping!$X$2:$X$5</definedName>
    <definedName name="Gold1">#REF!</definedName>
    <definedName name="grid">[19]GRID!$C$6:$Q$17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">#REF!</definedName>
    <definedName name="HANGER">[1]hangers!$B$3:$B$42</definedName>
    <definedName name="hanger2">[1]hangers!$G$3:$G$42</definedName>
    <definedName name="HBC">'[20]Spec Sheet'!#REF!</definedName>
    <definedName name="help">#REF!</definedName>
    <definedName name="here">#REF!</definedName>
    <definedName name="Home_Décor">#REF!</definedName>
    <definedName name="Home_Décor.">#REF!</definedName>
    <definedName name="i">'[21] Projected 2006 VS. 2005'!#REF!</definedName>
    <definedName name="IAN">'[22]FLASH WK 23'!$F$1:$AJ$65536</definedName>
    <definedName name="ItemInfoList">#REF!</definedName>
    <definedName name="ITEMLIST">'[23]ITEM LIST'!$A$1:$H$850</definedName>
    <definedName name="juvenile">'[6]JUVENILE OCT 00'!$A$6:$AB$68</definedName>
    <definedName name="katie">#REF!</definedName>
    <definedName name="KD">[8]Sheet1!$DS$2:$DS$2</definedName>
    <definedName name="Kids_Bath">#REF!</definedName>
    <definedName name="Kids_or_Teen">#REF!</definedName>
    <definedName name="LicensedProduct_Range">[4]Mapping!$AF$2:$AF$3</definedName>
    <definedName name="Lighting_or_Candleholders">#REF!</definedName>
    <definedName name="lnk">[24]Sheet1!$A$2</definedName>
    <definedName name="loctype">'[1]other data'!$BN$2:$BN$6</definedName>
    <definedName name="M">[8]Sheet1!$EA$2:$EA$3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k">[25]Sheet1!$A$1:$C$65536</definedName>
    <definedName name="one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[8]Sheet1!$EE$2:$EE$3</definedName>
    <definedName name="PackageType">'[3]1-Import Product Data Sheet'!$L$102:$L$131</definedName>
    <definedName name="PackCol">#REF!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[15]Info!$E$2:$E$49</definedName>
    <definedName name="PL">'[26]UNIQUE ATTR 2'!#REF!</definedName>
    <definedName name="po_type">'[1]other data'!$AU$2:$AU$11</definedName>
    <definedName name="PORT_IFF">[27]a!$A$10:$B$35</definedName>
    <definedName name="PortSeq">'[3]1-Import Product Data Sheet'!$U$2</definedName>
    <definedName name="PortSeqLCL">#REF!</definedName>
    <definedName name="POtype">#REF!</definedName>
    <definedName name="Preticketed_Range">[4]Mapping!$H$2:$H$3</definedName>
    <definedName name="PrevBuy">'[3]1-Import Product Data Sheet'!$AR$26:$AR$27</definedName>
    <definedName name="_xlnm.Print_Area">#REF!</definedName>
    <definedName name="PRINT_AREA_MI">#REF!</definedName>
    <definedName name="Prints">#REF!</definedName>
    <definedName name="ProfileDesc">#REF!</definedName>
    <definedName name="PT">'[5]PT TABLE'!$A$4:$A$42</definedName>
    <definedName name="PW">'[26]UNIQUE ATTR 2'!#REF!</definedName>
    <definedName name="QSFOB">[28]Q1!$C$38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PR_o_YN_Rangee">[18]Mapping!$AL$2:$AL$3</definedName>
    <definedName name="retailUS_O_YN_Range">[4]Mapping!$AP$2:$AP$3</definedName>
    <definedName name="RN">'[5]RN_Item Disposition'!$A$12:$A$81</definedName>
    <definedName name="ROW">'[5]PT TABLE'!$A$1</definedName>
    <definedName name="runnum">'[1]other data'!$BI$2:$BI$18</definedName>
    <definedName name="sbm">#REF!</definedName>
    <definedName name="scalenum">'[1]other data'!$BG$2:$BG$18</definedName>
    <definedName name="Seasonal">#REF!</definedName>
    <definedName name="SellUnits_Range">[4]Mapping!$D$2:$D$53</definedName>
    <definedName name="sheets">'[6]SHEETS OCT 00'!$A$6:$AC$102</definedName>
    <definedName name="Sheets_Full_Queen_King">#REF!</definedName>
    <definedName name="Sheets_Twin">#REF!</definedName>
    <definedName name="Shower_Curtains">#REF!</definedName>
    <definedName name="silverdec">'[6]SILVER DEC OCT 00'!$A$5:$AC$102</definedName>
    <definedName name="silversheet">'[6]SILVER SHEETS OCT 00'!$A$6:$AC$129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B">#REF!</definedName>
    <definedName name="subcat">#REF!</definedName>
    <definedName name="suggestedMessage_Range">[4]Mapping!$BB$2:$BB$3</definedName>
    <definedName name="SUPPLIER">'[1]vendor info'!$A$4:$A$400</definedName>
    <definedName name="suzi">[29]Sheet3!$A:$IV</definedName>
    <definedName name="suzie">#REF!</definedName>
    <definedName name="t">#REF!</definedName>
    <definedName name="TargetCol">#REF!</definedName>
    <definedName name="TBJ">'[1]other data'!$AK$2:$AK$10</definedName>
    <definedName name="TERMS">'[1]other data'!$P$2:$P$7</definedName>
    <definedName name="three">[29]Sheet3!$A:$IV</definedName>
    <definedName name="TICKET">[1]tickets!$B$3:$B$27</definedName>
    <definedName name="ticket2">[1]tickets!$G$3:$G$27</definedName>
    <definedName name="TOTAL">#REF!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els_Bath_Sheets">#REF!</definedName>
    <definedName name="toys">#REF!</definedName>
    <definedName name="two">[29]Sheet2!$A:$IV</definedName>
    <definedName name="UDA3A">'[1]other data'!$AY$2:$AY$4</definedName>
    <definedName name="UDA3B">'[1]other data'!$AZ$2:$AZ$6</definedName>
    <definedName name="UNIT">[8]Sheet1!$EF$2:$EF$3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VGAssign">#REF!</definedName>
    <definedName name="WAREHOUSE">'[1]other data'!$BL$2:$BL$24</definedName>
    <definedName name="WD">'[26]UNIQUE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[8]Sheet1!$EG$2:$EG$3</definedName>
    <definedName name="y">#REF!</definedName>
    <definedName name="YN">'[30]Page 1 Sales and Forecast'!$AA$2:$AA$3</definedName>
    <definedName name="YNE">'[1]other data'!$BB$2:$BB$5</definedName>
    <definedName name="YNES">'[1]other data'!$BR$2:$BR$6</definedName>
    <definedName name="z">#REF!</definedName>
    <definedName name="先说说">[31]Mapping!$D$2:$D$53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7" i="1" l="1"/>
  <c r="AW17" i="1"/>
  <c r="AU17" i="1"/>
  <c r="AK17" i="1" s="1"/>
  <c r="AP17" i="1"/>
  <c r="AM17" i="1"/>
  <c r="AI17" i="1"/>
  <c r="AG17" i="1"/>
  <c r="AD17" i="1"/>
  <c r="W17" i="1"/>
  <c r="Y17" i="1" s="1"/>
  <c r="AA17" i="1" s="1"/>
  <c r="BA16" i="1"/>
  <c r="AW16" i="1"/>
  <c r="AU16" i="1"/>
  <c r="AK16" i="1" s="1"/>
  <c r="AP16" i="1"/>
  <c r="AM16" i="1"/>
  <c r="AI16" i="1"/>
  <c r="AG16" i="1"/>
  <c r="AD16" i="1"/>
  <c r="W16" i="1"/>
  <c r="Y16" i="1" s="1"/>
  <c r="AA16" i="1" s="1"/>
  <c r="AE16" i="1" s="1"/>
  <c r="BA15" i="1"/>
  <c r="AW15" i="1"/>
  <c r="AU15" i="1"/>
  <c r="AX15" i="1" s="1"/>
  <c r="AP15" i="1"/>
  <c r="AM15" i="1"/>
  <c r="AK15" i="1"/>
  <c r="AI15" i="1"/>
  <c r="AG15" i="1"/>
  <c r="AQ15" i="1" s="1"/>
  <c r="AD15" i="1"/>
  <c r="W15" i="1"/>
  <c r="Y15" i="1" s="1"/>
  <c r="AA15" i="1" s="1"/>
  <c r="AE15" i="1" s="1"/>
  <c r="AR15" i="1" s="1"/>
  <c r="BA14" i="1"/>
  <c r="AW14" i="1"/>
  <c r="AU14" i="1"/>
  <c r="AX14" i="1" s="1"/>
  <c r="AP14" i="1"/>
  <c r="AM14" i="1"/>
  <c r="AI14" i="1"/>
  <c r="AG14" i="1"/>
  <c r="AD14" i="1"/>
  <c r="W14" i="1"/>
  <c r="Y14" i="1" s="1"/>
  <c r="AA14" i="1" s="1"/>
  <c r="BA13" i="1"/>
  <c r="AW13" i="1"/>
  <c r="AU13" i="1"/>
  <c r="AK13" i="1" s="1"/>
  <c r="AP13" i="1"/>
  <c r="AM13" i="1"/>
  <c r="AI13" i="1"/>
  <c r="AG13" i="1"/>
  <c r="AD13" i="1"/>
  <c r="W13" i="1"/>
  <c r="Y13" i="1" s="1"/>
  <c r="AA13" i="1" s="1"/>
  <c r="AE13" i="1" s="1"/>
  <c r="BA12" i="1"/>
  <c r="AW12" i="1"/>
  <c r="AU12" i="1"/>
  <c r="AX12" i="1" s="1"/>
  <c r="AP12" i="1"/>
  <c r="AM12" i="1"/>
  <c r="AK12" i="1"/>
  <c r="AI12" i="1"/>
  <c r="AG12" i="1"/>
  <c r="AQ12" i="1" s="1"/>
  <c r="AD12" i="1"/>
  <c r="W12" i="1"/>
  <c r="Y12" i="1" s="1"/>
  <c r="AA12" i="1" s="1"/>
  <c r="AE12" i="1" s="1"/>
  <c r="AR12" i="1" s="1"/>
  <c r="BA11" i="1"/>
  <c r="AW11" i="1"/>
  <c r="AU11" i="1"/>
  <c r="AX11" i="1" s="1"/>
  <c r="AP11" i="1"/>
  <c r="AM11" i="1"/>
  <c r="AI11" i="1"/>
  <c r="AG11" i="1"/>
  <c r="AD11" i="1"/>
  <c r="W11" i="1"/>
  <c r="Y11" i="1" s="1"/>
  <c r="AA11" i="1" s="1"/>
  <c r="AE11" i="1" s="1"/>
  <c r="BA10" i="1"/>
  <c r="AW10" i="1"/>
  <c r="AU10" i="1"/>
  <c r="AK10" i="1" s="1"/>
  <c r="AP10" i="1"/>
  <c r="AM10" i="1"/>
  <c r="AI10" i="1"/>
  <c r="AG10" i="1"/>
  <c r="AD10" i="1"/>
  <c r="W10" i="1"/>
  <c r="Y10" i="1" s="1"/>
  <c r="AA10" i="1" s="1"/>
  <c r="BA9" i="1"/>
  <c r="AW9" i="1"/>
  <c r="AU9" i="1"/>
  <c r="AK9" i="1" s="1"/>
  <c r="AP9" i="1"/>
  <c r="AM9" i="1"/>
  <c r="AI9" i="1"/>
  <c r="AG9" i="1"/>
  <c r="AQ9" i="1" s="1"/>
  <c r="AD9" i="1"/>
  <c r="W9" i="1"/>
  <c r="Y9" i="1" s="1"/>
  <c r="AA9" i="1" s="1"/>
  <c r="AE9" i="1" s="1"/>
  <c r="AR9" i="1" s="1"/>
  <c r="BA8" i="1"/>
  <c r="AW8" i="1"/>
  <c r="AU8" i="1"/>
  <c r="AX8" i="1" s="1"/>
  <c r="AP8" i="1"/>
  <c r="AM8" i="1"/>
  <c r="AI8" i="1"/>
  <c r="AG8" i="1"/>
  <c r="AD8" i="1"/>
  <c r="W8" i="1"/>
  <c r="Y8" i="1" s="1"/>
  <c r="AA8" i="1" s="1"/>
  <c r="BA7" i="1"/>
  <c r="AW7" i="1"/>
  <c r="AU7" i="1"/>
  <c r="AX7" i="1" s="1"/>
  <c r="AP7" i="1"/>
  <c r="AM7" i="1"/>
  <c r="AK7" i="1"/>
  <c r="AI7" i="1"/>
  <c r="AG7" i="1"/>
  <c r="AD7" i="1"/>
  <c r="W7" i="1"/>
  <c r="Y7" i="1" s="1"/>
  <c r="AA7" i="1" s="1"/>
  <c r="BA6" i="1"/>
  <c r="AW6" i="1"/>
  <c r="AU6" i="1"/>
  <c r="AK6" i="1" s="1"/>
  <c r="AP6" i="1"/>
  <c r="AM6" i="1"/>
  <c r="AI6" i="1"/>
  <c r="AG6" i="1"/>
  <c r="AQ6" i="1" s="1"/>
  <c r="AD6" i="1"/>
  <c r="W6" i="1"/>
  <c r="Y6" i="1" s="1"/>
  <c r="AA6" i="1" s="1"/>
  <c r="AE6" i="1" s="1"/>
  <c r="AR6" i="1" s="1"/>
  <c r="BA5" i="1"/>
  <c r="AW5" i="1"/>
  <c r="AU5" i="1"/>
  <c r="AX5" i="1" s="1"/>
  <c r="AP5" i="1"/>
  <c r="AM5" i="1"/>
  <c r="AI5" i="1"/>
  <c r="AG5" i="1"/>
  <c r="AD5" i="1"/>
  <c r="W5" i="1"/>
  <c r="Y5" i="1" s="1"/>
  <c r="AA5" i="1" s="1"/>
  <c r="AE5" i="1" s="1"/>
  <c r="BA4" i="1"/>
  <c r="AW4" i="1"/>
  <c r="AU4" i="1"/>
  <c r="AX4" i="1" s="1"/>
  <c r="AP4" i="1"/>
  <c r="AM4" i="1"/>
  <c r="AK4" i="1"/>
  <c r="AI4" i="1"/>
  <c r="AG4" i="1"/>
  <c r="AD4" i="1"/>
  <c r="W4" i="1"/>
  <c r="Y4" i="1" s="1"/>
  <c r="AA4" i="1" s="1"/>
  <c r="AE4" i="1" s="1"/>
  <c r="BA3" i="1"/>
  <c r="AW3" i="1"/>
  <c r="AU3" i="1"/>
  <c r="AK3" i="1" s="1"/>
  <c r="AP3" i="1"/>
  <c r="AM3" i="1"/>
  <c r="AI3" i="1"/>
  <c r="AG3" i="1"/>
  <c r="AD3" i="1"/>
  <c r="W3" i="1"/>
  <c r="Y3" i="1" s="1"/>
  <c r="AA3" i="1" s="1"/>
  <c r="AE3" i="1" s="1"/>
  <c r="BA2" i="1"/>
  <c r="AW2" i="1"/>
  <c r="AU2" i="1"/>
  <c r="AX2" i="1" s="1"/>
  <c r="AP2" i="1"/>
  <c r="AM2" i="1"/>
  <c r="AI2" i="1"/>
  <c r="AG2" i="1"/>
  <c r="AD2" i="1"/>
  <c r="W2" i="1"/>
  <c r="Y2" i="1" s="1"/>
  <c r="AA2" i="1" s="1"/>
  <c r="AE2" i="1" s="1"/>
  <c r="AQ13" i="1" l="1"/>
  <c r="AR13" i="1" s="1"/>
  <c r="AQ16" i="1"/>
  <c r="AR16" i="1" s="1"/>
  <c r="AK2" i="1"/>
  <c r="AQ2" i="1" s="1"/>
  <c r="AR2" i="1" s="1"/>
  <c r="AE14" i="1"/>
  <c r="AE17" i="1"/>
  <c r="AQ7" i="1"/>
  <c r="AK5" i="1"/>
  <c r="AQ5" i="1" s="1"/>
  <c r="AR5" i="1" s="1"/>
  <c r="AE7" i="1"/>
  <c r="AR7" i="1" s="1"/>
  <c r="AK8" i="1"/>
  <c r="AQ8" i="1" s="1"/>
  <c r="AK11" i="1"/>
  <c r="AQ11" i="1" s="1"/>
  <c r="AR11" i="1" s="1"/>
  <c r="AS11" i="1" s="1"/>
  <c r="AE10" i="1"/>
  <c r="AR10" i="1" s="1"/>
  <c r="AQ17" i="1"/>
  <c r="AQ10" i="1"/>
  <c r="AK14" i="1"/>
  <c r="AQ14" i="1" s="1"/>
  <c r="AQ4" i="1"/>
  <c r="AR4" i="1" s="1"/>
  <c r="AQ3" i="1"/>
  <c r="AR3" i="1" s="1"/>
  <c r="AE8" i="1"/>
  <c r="AS9" i="1"/>
  <c r="AZ9" i="1"/>
  <c r="AS12" i="1"/>
  <c r="AZ12" i="1"/>
  <c r="AZ15" i="1"/>
  <c r="AS15" i="1"/>
  <c r="AZ6" i="1"/>
  <c r="AS6" i="1"/>
  <c r="AX9" i="1"/>
  <c r="AX3" i="1"/>
  <c r="AX16" i="1"/>
  <c r="AX10" i="1"/>
  <c r="AX6" i="1"/>
  <c r="AX17" i="1"/>
  <c r="AX13" i="1"/>
  <c r="AS16" i="1" l="1"/>
  <c r="AZ16" i="1"/>
  <c r="AZ4" i="1"/>
  <c r="AS4" i="1"/>
  <c r="AZ13" i="1"/>
  <c r="AS13" i="1"/>
  <c r="AR17" i="1"/>
  <c r="AR14" i="1"/>
  <c r="AZ7" i="1"/>
  <c r="AS7" i="1"/>
  <c r="AS5" i="1"/>
  <c r="AZ5" i="1"/>
  <c r="AZ17" i="1"/>
  <c r="AS17" i="1"/>
  <c r="AR8" i="1"/>
  <c r="AZ8" i="1" s="1"/>
  <c r="AS8" i="1"/>
  <c r="AZ11" i="1"/>
  <c r="AZ3" i="1"/>
  <c r="AS3" i="1"/>
  <c r="AZ10" i="1"/>
  <c r="AS10" i="1"/>
  <c r="AS2" i="1"/>
  <c r="AZ2" i="1"/>
  <c r="AZ14" i="1"/>
  <c r="AS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1" authorId="0" shapeId="0" xr:uid="{69EC0E7C-F06E-4909-9A42-1884737A9A4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 xr:uid="{CD1AC9B1-B6EC-42D2-9B8F-93A3616D1333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1" authorId="0" shapeId="0" xr:uid="{2032FEDD-2B87-4A2F-BF28-18F3CCB786E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 xr:uid="{538FEEA4-5366-4301-871D-1DFFABB8C760}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 xr:uid="{10564521-2CB4-422E-A96A-4D270E632924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 xr:uid="{3A149C70-B447-4656-AEB5-45DAB4CB7AC8}">
      <text>
        <r>
          <rPr>
            <sz val="11"/>
            <rFont val="Calibri"/>
            <family val="2"/>
          </rPr>
          <t>[JLA Standard Price]*[DA %]</t>
        </r>
      </text>
    </comment>
    <comment ref="AI1" authorId="0" shapeId="0" xr:uid="{D3E29C4C-A402-4F05-91B3-70F6DE1FCCD5}">
      <text>
        <r>
          <rPr>
            <sz val="11"/>
            <rFont val="Calibri"/>
            <family val="2"/>
          </rPr>
          <t>[JLA Standard Price]*[General Charge %]</t>
        </r>
      </text>
    </comment>
    <comment ref="AK1" authorId="0" shapeId="0" xr:uid="{95914FE5-225E-4218-9D4C-F65676070233}">
      <text>
        <r>
          <rPr>
            <sz val="11"/>
            <rFont val="Calibri"/>
            <family val="2"/>
          </rPr>
          <t>IF(([JLA Price with Dropship Charge]-[JLA Standard Price])&lt;1.5 or 2.5,1.5 or 2.5-([JLA Price with Dropship Charge]-[JLA Standard Price]),0)</t>
        </r>
      </text>
    </comment>
    <comment ref="AM1" authorId="0" shapeId="0" xr:uid="{3F81EADE-BC65-4733-A36D-7B3743486BEA}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 xr:uid="{1269EFF2-6A5E-4C7F-8D0C-6C88A7944D93}">
      <text>
        <r>
          <rPr>
            <sz val="11"/>
            <rFont val="Calibri"/>
            <family val="2"/>
          </rPr>
          <t>[JLA Standard Price]*[Load 1 %]</t>
        </r>
      </text>
    </comment>
    <comment ref="AQ1" authorId="0" shapeId="0" xr:uid="{FB09170C-350E-4A21-AE6F-7976201FAD6D}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R1" authorId="0" shapeId="0" xr:uid="{4B7E6798-471A-45D1-86A3-581B53851AFD}">
      <text>
        <r>
          <rPr>
            <sz val="11"/>
            <rFont val="Calibri"/>
            <family val="2"/>
          </rPr>
          <t>[LDP Cost $]+[Total Load $]</t>
        </r>
      </text>
    </comment>
    <comment ref="AS1" authorId="0" shapeId="0" xr:uid="{5794CF7C-E14A-4BEB-8D8C-F5E471D535D0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U1" authorId="0" shapeId="0" xr:uid="{24AF9583-E19F-42BD-8ACD-72220A50E32C}">
      <text>
        <r>
          <rPr>
            <sz val="11"/>
            <rFont val="Calibri"/>
            <family val="2"/>
          </rPr>
          <t>[JLA Standard Price]*1.05</t>
        </r>
      </text>
    </comment>
    <comment ref="AW1" authorId="0" shapeId="0" xr:uid="{C9AB0510-DC7C-4B82-B403-8D0729E88AA9}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X1" authorId="0" shapeId="0" xr:uid="{5CD91261-B746-4E0F-9DAE-40C441DBC87B}">
      <text>
        <r>
          <rPr>
            <sz val="11"/>
            <rFont val="Calibri"/>
            <family val="2"/>
          </rPr>
          <t>([Suggested Reatil Price]-[JLA Standard Price]*1.07)/[Suggested Reatil Price]</t>
        </r>
      </text>
    </comment>
    <comment ref="AZ1" authorId="0" shapeId="0" xr:uid="{1D91FF30-2644-4A47-901F-90B44217B0C7}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 xr:uid="{48F7EF21-D15F-465D-BCBE-D9DB4160CE21}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<sst xmlns="http://schemas.openxmlformats.org/spreadsheetml/2006/main" count="261" uniqueCount="72">
  <si>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</si>
  <si>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</si>
  <si>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</si>
  <si>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</si>
  <si>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</si>
  <si>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</si>
  <si>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</si>
  <si>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</si>
  <si>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</si>
  <si>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</si>
  <si>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</si>
  <si>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</si>
  <si>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</si>
  <si>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</si>
  <si>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</si>
  <si>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</si>
  <si>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</si>
  <si>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</si>
  <si>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</si>
  <si>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</si>
  <si>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</si>
  <si>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</si>
  <si>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</si>
  <si>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</si>
  <si>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</si>
  <si>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</si>
  <si>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</si>
  <si>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</si>
  <si>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</si>
  <si>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</si>
  <si>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</si>
  <si>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</si>
  <si>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</si>
  <si>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</si>
  <si>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</si>
  <si>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Minimum Dropship Charge</t>
  </si>
  <si>
    <t>Dropship Charge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</si>
  <si>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</si>
  <si>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</si>
  <si>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</si>
  <si>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</si>
  <si>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</si>
  <si>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</si>
  <si>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</si>
  <si>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</si>
  <si>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</si>
  <si>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</si>
  <si>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</si>
  <si>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</si>
  <si>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Final Markup %</t>
  </si>
  <si>
    <t>Total Quantity</t>
  </si>
  <si>
    <t>Total Cost</t>
  </si>
  <si>
    <t>Total Sales</t>
  </si>
  <si>
    <t>Madison Park</t>
  </si>
  <si>
    <t>Roan Border</t>
    <phoneticPr fontId="0" type="noConversion"/>
  </si>
  <si>
    <t>Roan Border Bath Rug</t>
    <phoneticPr fontId="0" type="noConversion"/>
  </si>
  <si>
    <t xml:space="preserve">PILE YARN : 1200D Micro-polyester
PILE(CUT/LOOP): Cut / Loop 
FIBER CONTENT: Pile : 100% Polyester
PRIMARY BACKING:Normal  PP 
FINAL BACKING: TPR Backing 
CONSTRUCTION(Weaved/ Table Top Tufting/FRS): Table top tufted
213-220 GSF </t>
    <phoneticPr fontId="0" type="noConversion"/>
  </si>
  <si>
    <t>17x24"</t>
  </si>
  <si>
    <t>White &amp; Beige</t>
  </si>
  <si>
    <t>Piece</t>
  </si>
  <si>
    <t>Normal</t>
  </si>
  <si>
    <t>5705.00.2030</t>
  </si>
  <si>
    <t>Marketing</t>
  </si>
  <si>
    <t xml:space="preserve">500 pcs/ Colorway across sizes </t>
  </si>
  <si>
    <t>20x32"</t>
  </si>
  <si>
    <t>24x36"</t>
  </si>
  <si>
    <t>24x48"</t>
  </si>
  <si>
    <t>White &amp; Grey</t>
  </si>
  <si>
    <t>White &amp; Aqua</t>
    <phoneticPr fontId="0" type="noConversion"/>
  </si>
  <si>
    <t>White &amp; Navy</t>
  </si>
  <si>
    <t>BATH RUG</t>
  </si>
  <si>
    <t xml:space="preserve">PILE YARN: 1200D Micro-polyester
PILE(CUT/LOOP): Cut / Loop 
FIBER CONTENT: Pile : 100% Polyester
PRIMARY BACKING:Normal  PP 
FINAL BACKING: TPR Backing 
CONSTRUCTION(Weaved/ Table Top Tufting/FRS): Table top tufted
213-220 GSF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</si>
</sst>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[$$-409]#,##0.00;\-[$$-409]#,##0.00"/>
    <numFmt numFmtId="166" formatCode="[$-409]dd/mmm/yy;@"/>
    <numFmt numFmtId="167" formatCode="0.0%"/>
    <numFmt numFmtId="168" formatCode="0_ "/>
  </numFmts>
  <fonts count="1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</font>
    <font>
      <sz val="12"/>
      <name val="Calibri"/>
      <family val="2"/>
    </font>
    <font>
      <sz val="12"/>
      <name val="宋体"/>
      <family val="3"/>
      <charset val="134"/>
    </font>
    <font>
      <sz val="12"/>
      <name val="Arial Unicode MS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0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3" borderId="2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0" fontId="2" fillId="4" borderId="2" xfId="2" applyFont="1" applyFill="1" applyBorder="1" applyAlignment="1">
      <alignment horizontal="center" wrapText="1"/>
    </xf>
    <xf numFmtId="164" fontId="2" fillId="5" borderId="1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" fontId="2" fillId="0" borderId="2" xfId="1" applyNumberFormat="1" applyFont="1" applyBorder="1" applyAlignment="1">
      <alignment horizontal="center" wrapText="1"/>
    </xf>
    <xf numFmtId="2" fontId="5" fillId="0" borderId="2" xfId="3" applyNumberFormat="1" applyFont="1" applyBorder="1" applyAlignment="1">
      <alignment wrapText="1"/>
    </xf>
    <xf numFmtId="2" fontId="6" fillId="0" borderId="2" xfId="3" applyNumberFormat="1" applyFont="1" applyBorder="1" applyAlignment="1">
      <alignment wrapText="1"/>
    </xf>
    <xf numFmtId="1" fontId="5" fillId="0" borderId="2" xfId="3" applyNumberFormat="1" applyFont="1" applyBorder="1" applyAlignment="1">
      <alignment wrapText="1"/>
    </xf>
    <xf numFmtId="164" fontId="5" fillId="0" borderId="2" xfId="3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4" fontId="5" fillId="4" borderId="2" xfId="3" applyNumberFormat="1" applyFont="1" applyFill="1" applyBorder="1" applyAlignment="1">
      <alignment wrapText="1"/>
    </xf>
    <xf numFmtId="164" fontId="6" fillId="0" borderId="2" xfId="3" applyNumberFormat="1" applyFont="1" applyBorder="1" applyAlignment="1">
      <alignment wrapText="1"/>
    </xf>
    <xf numFmtId="164" fontId="5" fillId="2" borderId="2" xfId="3" applyNumberFormat="1" applyFont="1" applyFill="1" applyBorder="1" applyAlignment="1">
      <alignment wrapText="1"/>
    </xf>
    <xf numFmtId="10" fontId="5" fillId="2" borderId="2" xfId="3" applyNumberFormat="1" applyFont="1" applyFill="1" applyBorder="1" applyAlignment="1">
      <alignment wrapText="1"/>
    </xf>
    <xf numFmtId="164" fontId="6" fillId="6" borderId="2" xfId="3" applyNumberFormat="1" applyFont="1" applyFill="1" applyBorder="1" applyAlignment="1">
      <alignment wrapText="1"/>
    </xf>
    <xf numFmtId="164" fontId="2" fillId="2" borderId="2" xfId="1" applyNumberFormat="1" applyFont="1" applyFill="1" applyBorder="1" applyAlignment="1">
      <alignment horizontal="center" wrapText="1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vertical="center"/>
    </xf>
    <xf numFmtId="165" fontId="1" fillId="0" borderId="2" xfId="1" applyNumberFormat="1" applyBorder="1" applyAlignment="1">
      <alignment vertical="center"/>
    </xf>
    <xf numFmtId="0" fontId="1" fillId="0" borderId="2" xfId="1" applyBorder="1" applyAlignment="1">
      <alignment vertical="center" wrapText="1"/>
    </xf>
    <xf numFmtId="166" fontId="1" fillId="0" borderId="2" xfId="1" applyNumberFormat="1" applyBorder="1" applyAlignment="1">
      <alignment vertical="center"/>
    </xf>
    <xf numFmtId="164" fontId="1" fillId="0" borderId="1" xfId="1" applyNumberFormat="1" applyBorder="1" applyAlignment="1">
      <alignment vertical="center"/>
    </xf>
    <xf numFmtId="1" fontId="1" fillId="0" borderId="2" xfId="1" applyNumberFormat="1" applyBorder="1" applyAlignment="1">
      <alignment vertical="center"/>
    </xf>
    <xf numFmtId="2" fontId="1" fillId="0" borderId="2" xfId="1" applyNumberFormat="1" applyBorder="1" applyAlignment="1">
      <alignment vertical="center"/>
    </xf>
    <xf numFmtId="2" fontId="1" fillId="7" borderId="2" xfId="1" applyNumberFormat="1" applyFill="1" applyBorder="1" applyAlignment="1">
      <alignment vertical="center"/>
    </xf>
    <xf numFmtId="1" fontId="1" fillId="7" borderId="2" xfId="1" applyNumberFormat="1" applyFill="1" applyBorder="1" applyAlignment="1">
      <alignment vertical="center"/>
    </xf>
    <xf numFmtId="3" fontId="1" fillId="0" borderId="2" xfId="1" applyNumberFormat="1" applyBorder="1" applyAlignment="1">
      <alignment vertical="center"/>
    </xf>
    <xf numFmtId="164" fontId="1" fillId="7" borderId="2" xfId="1" applyNumberFormat="1" applyFill="1" applyBorder="1" applyAlignment="1">
      <alignment vertical="center"/>
    </xf>
    <xf numFmtId="167" fontId="1" fillId="0" borderId="2" xfId="1" applyNumberFormat="1" applyBorder="1" applyAlignment="1">
      <alignment vertical="center"/>
    </xf>
    <xf numFmtId="10" fontId="1" fillId="0" borderId="2" xfId="1" applyNumberFormat="1" applyBorder="1" applyAlignment="1">
      <alignment vertical="center"/>
    </xf>
    <xf numFmtId="164" fontId="7" fillId="0" borderId="2" xfId="1" applyNumberFormat="1" applyFont="1" applyBorder="1" applyAlignment="1">
      <alignment vertical="center"/>
    </xf>
    <xf numFmtId="164" fontId="1" fillId="7" borderId="2" xfId="2" applyNumberFormat="1" applyFill="1" applyBorder="1" applyAlignment="1">
      <alignment vertical="center" wrapText="1"/>
    </xf>
    <xf numFmtId="10" fontId="8" fillId="7" borderId="2" xfId="4" applyNumberFormat="1" applyFont="1" applyFill="1" applyBorder="1" applyAlignment="1">
      <alignment vertical="center"/>
    </xf>
    <xf numFmtId="164" fontId="1" fillId="0" borderId="2" xfId="1" applyNumberFormat="1" applyBorder="1" applyAlignment="1">
      <alignment vertical="center"/>
    </xf>
    <xf numFmtId="164" fontId="1" fillId="7" borderId="2" xfId="1" applyNumberFormat="1" applyFill="1" applyBorder="1" applyAlignment="1">
      <alignment vertical="center" wrapText="1"/>
    </xf>
    <xf numFmtId="168" fontId="10" fillId="8" borderId="2" xfId="5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</cellXfs>
  <cellStyles count="6">
    <cellStyle name="Normal" xfId="0" builtinId="0"/>
    <cellStyle name="Normal 2 18 2" xfId="3" xr:uid="{4183AD7C-BA36-4FFB-B50D-5AA2ECD01330}"/>
    <cellStyle name="Normal 2 3 2 2 2 2 3" xfId="2" xr:uid="{AB2CA60D-A76C-494B-A63A-785C2E2631D6}"/>
    <cellStyle name="Percent 2 12" xfId="4" xr:uid="{5E6952BF-DB3C-4DD7-9224-5421EEBEA73D}"/>
    <cellStyle name="常规 2 12" xfId="1" xr:uid="{BB6B2749-AEC3-4B00-969A-FDB676CC34F1}"/>
    <cellStyle name="常规_quotation-Mercury  3.22.2011 (for BBB) 3" xfId="5" xr:uid="{D7508602-3C58-4C99-99FC-C627F5191F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microsoft.com/office/2017/10/relationships/person" Target="persons/perso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LATE\CONST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Fall%2012%20development\D65%20Holiday\Line%20Pla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PECS\MISSES\801\ZELLERS\F97\F7-100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PECS\TRACKING\WENDY\APPROVA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ingxiaoping\Local%20Settings\Temporary%20Internet%20Files\Content.IE5\K9AN0PEF\files\TARGET\FORMS\TARGET%20QUOTE%20SHEET%20FORMA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Lard%20-%20Design\Customs%20Memo\Master%20Copy%20Quote%20Sheet%2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 refreshError="1"/>
      <sheetData sheetId="2"/>
      <sheetData sheetId="3"/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>
        <row r="3">
          <cell r="B3" t="str">
            <v>NO</v>
          </cell>
        </row>
      </sheetData>
      <sheetData sheetId="4">
        <row r="3">
          <cell r="B3">
            <v>479</v>
          </cell>
        </row>
      </sheetData>
      <sheetData sheetId="5">
        <row r="3">
          <cell r="B3" t="str">
            <v>ADVERTISED</v>
          </cell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>
        <row r="2">
          <cell r="B2" t="str">
            <v>10% CHARGEBACK IF NOT SHIPPED COMPLETE WITHIN SHIP WINDOW.</v>
          </cell>
        </row>
      </sheetData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08ED9-9B2D-4864-8E91-3231FFB90C76}">
  <dimension ref="A1:BB18"/>
  <sheetViews>
    <sheetView tabSelected="1" zoomScale="99" zoomScaleNormal="99" workbookViewId="0">
      <selection activeCell="BE3" sqref="BE3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8.453125" style="2" customWidth="1"/>
    <col min="4" max="4" width="17.54296875" style="2" customWidth="1"/>
    <col min="5" max="5" width="17" style="2" customWidth="1"/>
    <col min="6" max="6" width="15.54296875" style="2" customWidth="1"/>
    <col min="7" max="7" width="11.453125" style="2" customWidth="1"/>
    <col min="8" max="8" width="21.1796875" style="2" customWidth="1"/>
    <col min="9" max="9" width="26.26953125" style="2" customWidth="1"/>
    <col min="10" max="10" width="42" style="2" customWidth="1"/>
    <col min="11" max="11" width="7" style="2" customWidth="1"/>
    <col min="12" max="12" width="13" style="2" customWidth="1"/>
    <col min="13" max="13" width="10.1796875" style="2" customWidth="1"/>
    <col min="14" max="15" width="8.81640625" style="2" customWidth="1"/>
    <col min="16" max="16" width="8.54296875" style="4" customWidth="1"/>
    <col min="17" max="17" width="9.36328125" style="2" customWidth="1"/>
    <col min="18" max="18" width="8.1796875" style="49" customWidth="1"/>
    <col min="19" max="19" width="8.7265625" style="49" customWidth="1"/>
    <col min="20" max="20" width="7.1796875" style="49" customWidth="1"/>
    <col min="21" max="21" width="9" style="49" customWidth="1"/>
    <col min="22" max="22" width="6.26953125" style="50" customWidth="1"/>
    <col min="23" max="24" width="10" style="49" customWidth="1"/>
    <col min="25" max="25" width="9.81640625" style="50" customWidth="1"/>
    <col min="26" max="26" width="7.81640625" style="2" customWidth="1"/>
    <col min="27" max="27" width="8.90625" style="4" customWidth="1"/>
    <col min="28" max="28" width="7.81640625" style="2" customWidth="1"/>
    <col min="29" max="29" width="8.453125" style="3" customWidth="1"/>
    <col min="30" max="30" width="9" style="4" customWidth="1"/>
    <col min="31" max="31" width="8.36328125" style="4" customWidth="1"/>
    <col min="32" max="32" width="7.90625" style="3" customWidth="1"/>
    <col min="33" max="33" width="5.90625" style="4" customWidth="1"/>
    <col min="34" max="34" width="11.6328125" style="3" customWidth="1"/>
    <col min="35" max="37" width="10.90625" style="4" customWidth="1"/>
    <col min="38" max="38" width="11.6328125" style="3" customWidth="1"/>
    <col min="39" max="39" width="10.90625" style="4" customWidth="1"/>
    <col min="40" max="40" width="7.81640625" style="4" customWidth="1"/>
    <col min="41" max="41" width="8.08984375" style="3" customWidth="1"/>
    <col min="42" max="42" width="9.26953125" style="4" customWidth="1"/>
    <col min="43" max="43" width="7.81640625" style="4" customWidth="1"/>
    <col min="44" max="44" width="9.6328125" style="4" customWidth="1"/>
    <col min="45" max="45" width="7.7265625" style="4" customWidth="1"/>
    <col min="46" max="47" width="12.1796875" style="4" customWidth="1"/>
    <col min="48" max="48" width="9.1796875" style="2" customWidth="1"/>
    <col min="49" max="50" width="12.7265625" style="2" customWidth="1"/>
    <col min="51" max="51" width="9.1796875" style="2"/>
    <col min="52" max="52" width="11.54296875" style="4" customWidth="1"/>
    <col min="53" max="53" width="10.08984375" style="4" customWidth="1"/>
    <col min="54" max="16384" width="9.1796875" style="2"/>
  </cols>
  <sheetData>
    <row r="1" spans="1:54" ht="68" customHeight="1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6" t="s">
        <v>6</v>
      </c>
      <c r="H1" s="9" t="s">
        <v>7</v>
      </c>
      <c r="I1" s="10" t="s">
        <v>8</v>
      </c>
      <c r="J1" s="9" t="s">
        <v>9</v>
      </c>
      <c r="K1" s="9" t="s">
        <v>10</v>
      </c>
      <c r="L1" s="9" t="s">
        <v>11</v>
      </c>
      <c r="M1" s="6" t="s">
        <v>12</v>
      </c>
      <c r="N1" s="6" t="s">
        <v>13</v>
      </c>
      <c r="O1" s="10" t="s">
        <v>14</v>
      </c>
      <c r="P1" s="11" t="s">
        <v>15</v>
      </c>
      <c r="Q1" s="12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4" t="s">
        <v>21</v>
      </c>
      <c r="W1" s="15" t="s">
        <v>22</v>
      </c>
      <c r="X1" s="16" t="s">
        <v>23</v>
      </c>
      <c r="Y1" s="17" t="s">
        <v>24</v>
      </c>
      <c r="Z1" s="5" t="s">
        <v>25</v>
      </c>
      <c r="AA1" s="18" t="s">
        <v>26</v>
      </c>
      <c r="AB1" s="5" t="s">
        <v>27</v>
      </c>
      <c r="AC1" s="19" t="s">
        <v>28</v>
      </c>
      <c r="AD1" s="20" t="s">
        <v>29</v>
      </c>
      <c r="AE1" s="18" t="s">
        <v>30</v>
      </c>
      <c r="AF1" s="19" t="s">
        <v>31</v>
      </c>
      <c r="AG1" s="18" t="s">
        <v>32</v>
      </c>
      <c r="AH1" s="19" t="s">
        <v>33</v>
      </c>
      <c r="AI1" s="18" t="s">
        <v>34</v>
      </c>
      <c r="AJ1" s="21" t="s">
        <v>35</v>
      </c>
      <c r="AK1" s="18" t="s">
        <v>36</v>
      </c>
      <c r="AL1" s="19" t="s">
        <v>37</v>
      </c>
      <c r="AM1" s="18" t="s">
        <v>38</v>
      </c>
      <c r="AN1" s="21" t="s">
        <v>39</v>
      </c>
      <c r="AO1" s="19" t="s">
        <v>40</v>
      </c>
      <c r="AP1" s="18" t="s">
        <v>41</v>
      </c>
      <c r="AQ1" s="18" t="s">
        <v>42</v>
      </c>
      <c r="AR1" s="22" t="s">
        <v>43</v>
      </c>
      <c r="AS1" s="23" t="s">
        <v>44</v>
      </c>
      <c r="AT1" s="24" t="s">
        <v>45</v>
      </c>
      <c r="AU1" s="23" t="s">
        <v>46</v>
      </c>
      <c r="AV1" s="25" t="s">
        <v>47</v>
      </c>
      <c r="AW1" s="23" t="s">
        <v>48</v>
      </c>
      <c r="AX1" s="23" t="s">
        <v>49</v>
      </c>
      <c r="AY1" s="5" t="s">
        <v>50</v>
      </c>
      <c r="AZ1" s="18" t="s">
        <v>51</v>
      </c>
      <c r="BA1" s="18" t="s">
        <v>52</v>
      </c>
    </row>
    <row r="2" spans="1:54" s="46" customFormat="1" ht="30" customHeight="1">
      <c r="A2" s="26">
        <v>1</v>
      </c>
      <c r="B2" s="27"/>
      <c r="C2" s="27"/>
      <c r="D2" s="27" t="s">
        <v>53</v>
      </c>
      <c r="E2" s="27"/>
      <c r="F2" s="27" t="s">
        <v>70</v>
      </c>
      <c r="G2" s="28" t="s">
        <v>54</v>
      </c>
      <c r="H2" s="28" t="s">
        <v>55</v>
      </c>
      <c r="I2" s="28" t="s">
        <v>55</v>
      </c>
      <c r="J2" s="29" t="s">
        <v>71</v>
      </c>
      <c r="K2" s="30" t="s">
        <v>57</v>
      </c>
      <c r="L2" s="27" t="s">
        <v>58</v>
      </c>
      <c r="M2" s="27"/>
      <c r="N2" s="27"/>
      <c r="O2" s="27" t="s">
        <v>59</v>
      </c>
      <c r="P2" s="31">
        <v>2.9</v>
      </c>
      <c r="Q2" s="27" t="s">
        <v>60</v>
      </c>
      <c r="R2" s="32">
        <v>44.5</v>
      </c>
      <c r="S2" s="32">
        <v>31.8</v>
      </c>
      <c r="T2" s="32">
        <v>24.1</v>
      </c>
      <c r="U2" s="33"/>
      <c r="V2" s="32">
        <v>6</v>
      </c>
      <c r="W2" s="34">
        <f t="shared" ref="W2:W17" si="0">IF(R2="","",R2*S2*T2/1000000)</f>
        <v>3.4103910000000001E-2</v>
      </c>
      <c r="X2" s="33">
        <v>56</v>
      </c>
      <c r="Y2" s="35">
        <f t="shared" ref="Y2:Y17" si="1">IF(V2="","",X2/W2*V2)</f>
        <v>9852.2427487053537</v>
      </c>
      <c r="Z2" s="36">
        <v>3200</v>
      </c>
      <c r="AA2" s="37">
        <f t="shared" ref="AA2:AA17" si="2">IF(ISERROR(Z2/Y2),"",Z2/Y2)</f>
        <v>0.32479914285714284</v>
      </c>
      <c r="AB2" s="30" t="s">
        <v>61</v>
      </c>
      <c r="AC2" s="38">
        <v>0.16</v>
      </c>
      <c r="AD2" s="37">
        <f t="shared" ref="AD2:AD17" si="3">IF(ISERROR(P2*AC2),"",P2*AC2)</f>
        <v>0.46399999999999997</v>
      </c>
      <c r="AE2" s="37">
        <f t="shared" ref="AE2:AE17" si="4">IF(ISERROR(P2+AA2+AD2),"",P2+AA2+AD2)</f>
        <v>3.6887991428571429</v>
      </c>
      <c r="AF2" s="39">
        <v>0.05</v>
      </c>
      <c r="AG2" s="37">
        <f t="shared" ref="AG2:AG17" si="5">IF(ISERROR(AT2*AF2),"",AT2*AF2)</f>
        <v>0.53500000000000003</v>
      </c>
      <c r="AH2" s="39">
        <v>0.1</v>
      </c>
      <c r="AI2" s="37">
        <f t="shared" ref="AI2:AI17" si="6">IF(ISERROR(AT2*AH2),"",AT2*AH2)</f>
        <v>1.07</v>
      </c>
      <c r="AJ2" s="40">
        <v>2.5</v>
      </c>
      <c r="AK2" s="41">
        <f t="shared" ref="AK2:AK17" si="7">IF((AU2-AT2)&lt;AJ2,AJ2-(AU2-AT2),0)</f>
        <v>1.9649999999999999</v>
      </c>
      <c r="AL2" s="39">
        <v>0.1</v>
      </c>
      <c r="AM2" s="37">
        <f t="shared" ref="AM2:AM17" si="8">IF(ISERROR(AT2*AL2),"",AT2*AL2)</f>
        <v>1.07</v>
      </c>
      <c r="AN2" s="40" t="s">
        <v>62</v>
      </c>
      <c r="AO2" s="39">
        <v>0.1</v>
      </c>
      <c r="AP2" s="37">
        <f t="shared" ref="AP2:AP17" si="9">IF(ISERROR(AT2*AO2),"",AT2*AO2)</f>
        <v>1.07</v>
      </c>
      <c r="AQ2" s="37">
        <f t="shared" ref="AQ2:AQ17" si="10">IF(ISERROR(AG2+AI2+AK2+AM2+AP2),"",AG2+AI2+AK2+AM2+AP2)</f>
        <v>5.71</v>
      </c>
      <c r="AR2" s="37">
        <f t="shared" ref="AR2:AR17" si="11">IF(ISERROR(AE2+AQ2),"",AE2+AQ2)</f>
        <v>9.3987991428571434</v>
      </c>
      <c r="AS2" s="42">
        <f t="shared" ref="AS2:AS17" si="12">IF(ISERROR((AT2-AR2)/AT2),"",(AT2-AR2)/AT2)</f>
        <v>0.12160755674232299</v>
      </c>
      <c r="AT2" s="43">
        <v>10.7</v>
      </c>
      <c r="AU2" s="44">
        <f t="shared" ref="AU2:AU17" si="13">IF(ISERROR(AT2*1.05),"",AT2*1.05)</f>
        <v>11.234999999999999</v>
      </c>
      <c r="AV2" s="43">
        <v>23.99</v>
      </c>
      <c r="AW2" s="42">
        <f t="shared" ref="AW2:AW17" si="14">IF(ISERROR((AV2-AT2)/AV2),"",(AV2-AT2)/AV2)</f>
        <v>0.55398082534389326</v>
      </c>
      <c r="AX2" s="42">
        <f t="shared" ref="AX2:AX17" si="15">IF(ISERROR((AV2-AU2*1.07)/AV2),"",(AV2-AU2*1.07)/AV2)</f>
        <v>0.49889745727386409</v>
      </c>
      <c r="AY2" s="32"/>
      <c r="AZ2" s="37">
        <f t="shared" ref="AZ2:AZ17" si="16">IF(ISERROR(AR2*AY2),"",AR2*AY2)</f>
        <v>0</v>
      </c>
      <c r="BA2" s="37">
        <f t="shared" ref="BA2:BA17" si="17">IF(ISERROR(AT2*AY2),"",AT2*AY2)</f>
        <v>0</v>
      </c>
      <c r="BB2" s="45" t="s">
        <v>63</v>
      </c>
    </row>
    <row r="3" spans="1:54" s="46" customFormat="1" ht="30" customHeight="1">
      <c r="A3" s="26">
        <v>2</v>
      </c>
      <c r="B3" s="27"/>
      <c r="C3" s="27"/>
      <c r="D3" s="27" t="s">
        <v>53</v>
      </c>
      <c r="E3" s="27"/>
      <c r="F3" s="27" t="s">
        <v>70</v>
      </c>
      <c r="G3" s="28" t="s">
        <v>54</v>
      </c>
      <c r="H3" s="28" t="s">
        <v>55</v>
      </c>
      <c r="I3" s="28" t="s">
        <v>55</v>
      </c>
      <c r="J3" s="29" t="s">
        <v>56</v>
      </c>
      <c r="K3" s="30" t="s">
        <v>64</v>
      </c>
      <c r="L3" s="27" t="s">
        <v>58</v>
      </c>
      <c r="M3" s="27"/>
      <c r="N3" s="27"/>
      <c r="O3" s="27" t="s">
        <v>59</v>
      </c>
      <c r="P3" s="31">
        <v>4.5999999999999996</v>
      </c>
      <c r="Q3" s="27" t="s">
        <v>60</v>
      </c>
      <c r="R3" s="32">
        <v>52.1</v>
      </c>
      <c r="S3" s="32">
        <v>41.9</v>
      </c>
      <c r="T3" s="32">
        <v>24.1</v>
      </c>
      <c r="U3" s="33"/>
      <c r="V3" s="32">
        <v>6</v>
      </c>
      <c r="W3" s="34">
        <f t="shared" si="0"/>
        <v>5.2610059000000001E-2</v>
      </c>
      <c r="X3" s="33">
        <v>56</v>
      </c>
      <c r="Y3" s="35">
        <f t="shared" si="1"/>
        <v>6386.6113512626926</v>
      </c>
      <c r="Z3" s="36">
        <v>3200</v>
      </c>
      <c r="AA3" s="37">
        <f t="shared" si="2"/>
        <v>0.50104818095238102</v>
      </c>
      <c r="AB3" s="30" t="s">
        <v>61</v>
      </c>
      <c r="AC3" s="38">
        <v>0.16</v>
      </c>
      <c r="AD3" s="37">
        <f t="shared" si="3"/>
        <v>0.73599999999999999</v>
      </c>
      <c r="AE3" s="37">
        <f t="shared" si="4"/>
        <v>5.8370481809523804</v>
      </c>
      <c r="AF3" s="39">
        <v>0.05</v>
      </c>
      <c r="AG3" s="37">
        <f t="shared" si="5"/>
        <v>0.71300000000000008</v>
      </c>
      <c r="AH3" s="39">
        <v>0.1</v>
      </c>
      <c r="AI3" s="37">
        <f t="shared" si="6"/>
        <v>1.4260000000000002</v>
      </c>
      <c r="AJ3" s="40">
        <v>2.5</v>
      </c>
      <c r="AK3" s="41">
        <f t="shared" si="7"/>
        <v>1.786999999999999</v>
      </c>
      <c r="AL3" s="39">
        <v>0.1</v>
      </c>
      <c r="AM3" s="37">
        <f t="shared" si="8"/>
        <v>1.4260000000000002</v>
      </c>
      <c r="AN3" s="40" t="s">
        <v>62</v>
      </c>
      <c r="AO3" s="39">
        <v>0.1</v>
      </c>
      <c r="AP3" s="37">
        <f t="shared" si="9"/>
        <v>1.4260000000000002</v>
      </c>
      <c r="AQ3" s="37">
        <f t="shared" si="10"/>
        <v>6.7779999999999996</v>
      </c>
      <c r="AR3" s="37">
        <f t="shared" si="11"/>
        <v>12.61504818095238</v>
      </c>
      <c r="AS3" s="42">
        <f t="shared" si="12"/>
        <v>0.11535426501035202</v>
      </c>
      <c r="AT3" s="43">
        <v>14.26</v>
      </c>
      <c r="AU3" s="44">
        <f t="shared" si="13"/>
        <v>14.973000000000001</v>
      </c>
      <c r="AV3" s="43">
        <v>31.99</v>
      </c>
      <c r="AW3" s="42">
        <f t="shared" si="14"/>
        <v>0.55423569865582989</v>
      </c>
      <c r="AX3" s="42">
        <f t="shared" si="15"/>
        <v>0.49918380743982493</v>
      </c>
      <c r="AY3" s="32"/>
      <c r="AZ3" s="37">
        <f t="shared" si="16"/>
        <v>0</v>
      </c>
      <c r="BA3" s="37">
        <f t="shared" si="17"/>
        <v>0</v>
      </c>
      <c r="BB3" s="45" t="s">
        <v>63</v>
      </c>
    </row>
    <row r="4" spans="1:54" s="46" customFormat="1" ht="30" customHeight="1">
      <c r="A4" s="26">
        <v>3</v>
      </c>
      <c r="B4" s="27"/>
      <c r="C4" s="27"/>
      <c r="D4" s="27" t="s">
        <v>53</v>
      </c>
      <c r="E4" s="27"/>
      <c r="F4" s="27" t="s">
        <v>70</v>
      </c>
      <c r="G4" s="28" t="s">
        <v>54</v>
      </c>
      <c r="H4" s="28" t="s">
        <v>55</v>
      </c>
      <c r="I4" s="28" t="s">
        <v>55</v>
      </c>
      <c r="J4" s="29" t="s">
        <v>56</v>
      </c>
      <c r="K4" s="30" t="s">
        <v>65</v>
      </c>
      <c r="L4" s="27" t="s">
        <v>58</v>
      </c>
      <c r="M4" s="27"/>
      <c r="N4" s="27"/>
      <c r="O4" s="27" t="s">
        <v>59</v>
      </c>
      <c r="P4" s="31">
        <v>6.2</v>
      </c>
      <c r="Q4" s="27" t="s">
        <v>60</v>
      </c>
      <c r="R4" s="32">
        <v>62.2</v>
      </c>
      <c r="S4" s="32">
        <v>33</v>
      </c>
      <c r="T4" s="32">
        <v>35.6</v>
      </c>
      <c r="U4" s="33"/>
      <c r="V4" s="32">
        <v>6</v>
      </c>
      <c r="W4" s="34">
        <f t="shared" si="0"/>
        <v>7.3072559999999995E-2</v>
      </c>
      <c r="X4" s="33">
        <v>56</v>
      </c>
      <c r="Y4" s="35">
        <f t="shared" si="1"/>
        <v>4598.1692717485193</v>
      </c>
      <c r="Z4" s="36">
        <v>3200</v>
      </c>
      <c r="AA4" s="37">
        <f t="shared" si="2"/>
        <v>0.69592914285714291</v>
      </c>
      <c r="AB4" s="30" t="s">
        <v>61</v>
      </c>
      <c r="AC4" s="38">
        <v>0.16</v>
      </c>
      <c r="AD4" s="37">
        <f t="shared" si="3"/>
        <v>0.9920000000000001</v>
      </c>
      <c r="AE4" s="37">
        <f t="shared" si="4"/>
        <v>7.8879291428571428</v>
      </c>
      <c r="AF4" s="39">
        <v>0.05</v>
      </c>
      <c r="AG4" s="37">
        <f t="shared" si="5"/>
        <v>0.89149999999999996</v>
      </c>
      <c r="AH4" s="39">
        <v>0.1</v>
      </c>
      <c r="AI4" s="37">
        <f t="shared" si="6"/>
        <v>1.7829999999999999</v>
      </c>
      <c r="AJ4" s="40">
        <v>2.5</v>
      </c>
      <c r="AK4" s="41">
        <f t="shared" si="7"/>
        <v>1.6084999999999994</v>
      </c>
      <c r="AL4" s="39">
        <v>0.1</v>
      </c>
      <c r="AM4" s="37">
        <f t="shared" si="8"/>
        <v>1.7829999999999999</v>
      </c>
      <c r="AN4" s="40" t="s">
        <v>62</v>
      </c>
      <c r="AO4" s="39">
        <v>0.1</v>
      </c>
      <c r="AP4" s="37">
        <f t="shared" si="9"/>
        <v>1.7829999999999999</v>
      </c>
      <c r="AQ4" s="37">
        <f t="shared" si="10"/>
        <v>7.8489999999999984</v>
      </c>
      <c r="AR4" s="37">
        <f t="shared" si="11"/>
        <v>15.736929142857141</v>
      </c>
      <c r="AS4" s="42">
        <f t="shared" si="12"/>
        <v>0.11739040141014342</v>
      </c>
      <c r="AT4" s="43">
        <v>17.829999999999998</v>
      </c>
      <c r="AU4" s="44">
        <f t="shared" si="13"/>
        <v>18.721499999999999</v>
      </c>
      <c r="AV4" s="43">
        <v>39.99</v>
      </c>
      <c r="AW4" s="42">
        <f t="shared" si="14"/>
        <v>0.55413853463365847</v>
      </c>
      <c r="AX4" s="42">
        <f t="shared" si="15"/>
        <v>0.4990746436609152</v>
      </c>
      <c r="AY4" s="32"/>
      <c r="AZ4" s="37">
        <f t="shared" si="16"/>
        <v>0</v>
      </c>
      <c r="BA4" s="37">
        <f t="shared" si="17"/>
        <v>0</v>
      </c>
      <c r="BB4" s="45" t="s">
        <v>63</v>
      </c>
    </row>
    <row r="5" spans="1:54" s="46" customFormat="1" ht="30" customHeight="1">
      <c r="A5" s="26">
        <v>4</v>
      </c>
      <c r="B5" s="27"/>
      <c r="C5" s="27"/>
      <c r="D5" s="27" t="s">
        <v>53</v>
      </c>
      <c r="E5" s="27"/>
      <c r="F5" s="27" t="s">
        <v>70</v>
      </c>
      <c r="G5" s="28" t="s">
        <v>54</v>
      </c>
      <c r="H5" s="28" t="s">
        <v>55</v>
      </c>
      <c r="I5" s="28" t="s">
        <v>55</v>
      </c>
      <c r="J5" s="29" t="s">
        <v>56</v>
      </c>
      <c r="K5" s="30" t="s">
        <v>66</v>
      </c>
      <c r="L5" s="27" t="s">
        <v>58</v>
      </c>
      <c r="M5" s="27"/>
      <c r="N5" s="27"/>
      <c r="O5" s="27" t="s">
        <v>59</v>
      </c>
      <c r="P5" s="31">
        <v>8.25</v>
      </c>
      <c r="Q5" s="27" t="s">
        <v>60</v>
      </c>
      <c r="R5" s="32">
        <v>62.2</v>
      </c>
      <c r="S5" s="32">
        <v>41.9</v>
      </c>
      <c r="T5" s="32">
        <v>35.6</v>
      </c>
      <c r="U5" s="33"/>
      <c r="V5" s="32">
        <v>6</v>
      </c>
      <c r="W5" s="34">
        <f t="shared" si="0"/>
        <v>9.2780007999999997E-2</v>
      </c>
      <c r="X5" s="33">
        <v>56</v>
      </c>
      <c r="Y5" s="35">
        <f t="shared" si="1"/>
        <v>3621.4698321647047</v>
      </c>
      <c r="Z5" s="36">
        <v>3200</v>
      </c>
      <c r="AA5" s="37">
        <f t="shared" si="2"/>
        <v>0.8836191238095239</v>
      </c>
      <c r="AB5" s="30" t="s">
        <v>61</v>
      </c>
      <c r="AC5" s="38">
        <v>0.16</v>
      </c>
      <c r="AD5" s="37">
        <f t="shared" si="3"/>
        <v>1.32</v>
      </c>
      <c r="AE5" s="37">
        <f t="shared" si="4"/>
        <v>10.453619123809524</v>
      </c>
      <c r="AF5" s="39">
        <v>0.05</v>
      </c>
      <c r="AG5" s="37">
        <f t="shared" si="5"/>
        <v>1.1145</v>
      </c>
      <c r="AH5" s="39">
        <v>0.1</v>
      </c>
      <c r="AI5" s="37">
        <f t="shared" si="6"/>
        <v>2.2290000000000001</v>
      </c>
      <c r="AJ5" s="40">
        <v>2.5</v>
      </c>
      <c r="AK5" s="41">
        <f t="shared" si="7"/>
        <v>1.3855000000000004</v>
      </c>
      <c r="AL5" s="39">
        <v>0.1</v>
      </c>
      <c r="AM5" s="37">
        <f t="shared" si="8"/>
        <v>2.2290000000000001</v>
      </c>
      <c r="AN5" s="40" t="s">
        <v>62</v>
      </c>
      <c r="AO5" s="39">
        <v>0.1</v>
      </c>
      <c r="AP5" s="37">
        <f t="shared" si="9"/>
        <v>2.2290000000000001</v>
      </c>
      <c r="AQ5" s="37">
        <f t="shared" si="10"/>
        <v>9.1870000000000012</v>
      </c>
      <c r="AR5" s="37">
        <f t="shared" si="11"/>
        <v>19.640619123809525</v>
      </c>
      <c r="AS5" s="42">
        <f t="shared" si="12"/>
        <v>0.11885961759490686</v>
      </c>
      <c r="AT5" s="43">
        <v>22.29</v>
      </c>
      <c r="AU5" s="44">
        <f t="shared" si="13"/>
        <v>23.404499999999999</v>
      </c>
      <c r="AV5" s="43">
        <v>49.99</v>
      </c>
      <c r="AW5" s="42">
        <f t="shared" si="14"/>
        <v>0.55411082216443297</v>
      </c>
      <c r="AX5" s="42">
        <f t="shared" si="15"/>
        <v>0.49904350870174036</v>
      </c>
      <c r="AY5" s="32"/>
      <c r="AZ5" s="37">
        <f t="shared" si="16"/>
        <v>0</v>
      </c>
      <c r="BA5" s="37">
        <f t="shared" si="17"/>
        <v>0</v>
      </c>
      <c r="BB5" s="45" t="s">
        <v>63</v>
      </c>
    </row>
    <row r="6" spans="1:54" ht="30" customHeight="1">
      <c r="A6" s="47">
        <v>8</v>
      </c>
      <c r="B6" s="48"/>
      <c r="C6" s="48"/>
      <c r="D6" s="27" t="s">
        <v>53</v>
      </c>
      <c r="E6" s="27"/>
      <c r="F6" s="27" t="s">
        <v>70</v>
      </c>
      <c r="G6" s="28" t="s">
        <v>54</v>
      </c>
      <c r="H6" s="28" t="s">
        <v>55</v>
      </c>
      <c r="I6" s="28" t="s">
        <v>55</v>
      </c>
      <c r="J6" s="29" t="s">
        <v>56</v>
      </c>
      <c r="K6" s="30" t="s">
        <v>57</v>
      </c>
      <c r="L6" s="27" t="s">
        <v>67</v>
      </c>
      <c r="M6" s="27"/>
      <c r="N6" s="27"/>
      <c r="O6" s="27" t="s">
        <v>59</v>
      </c>
      <c r="P6" s="31">
        <v>2.9</v>
      </c>
      <c r="Q6" s="27" t="s">
        <v>60</v>
      </c>
      <c r="R6" s="32">
        <v>44.5</v>
      </c>
      <c r="S6" s="32">
        <v>31.8</v>
      </c>
      <c r="T6" s="32">
        <v>24.1</v>
      </c>
      <c r="U6" s="33"/>
      <c r="V6" s="32">
        <v>6</v>
      </c>
      <c r="W6" s="34">
        <f t="shared" si="0"/>
        <v>3.4103910000000001E-2</v>
      </c>
      <c r="X6" s="33">
        <v>56</v>
      </c>
      <c r="Y6" s="35">
        <f t="shared" si="1"/>
        <v>9852.2427487053537</v>
      </c>
      <c r="Z6" s="36">
        <v>3200</v>
      </c>
      <c r="AA6" s="37">
        <f t="shared" si="2"/>
        <v>0.32479914285714284</v>
      </c>
      <c r="AB6" s="30" t="s">
        <v>61</v>
      </c>
      <c r="AC6" s="38">
        <v>0.16</v>
      </c>
      <c r="AD6" s="37">
        <f t="shared" si="3"/>
        <v>0.46399999999999997</v>
      </c>
      <c r="AE6" s="37">
        <f t="shared" si="4"/>
        <v>3.6887991428571429</v>
      </c>
      <c r="AF6" s="39">
        <v>0.05</v>
      </c>
      <c r="AG6" s="37">
        <f t="shared" si="5"/>
        <v>0.53500000000000003</v>
      </c>
      <c r="AH6" s="39">
        <v>0.1</v>
      </c>
      <c r="AI6" s="37">
        <f t="shared" si="6"/>
        <v>1.07</v>
      </c>
      <c r="AJ6" s="40">
        <v>2.5</v>
      </c>
      <c r="AK6" s="41">
        <f t="shared" si="7"/>
        <v>1.9649999999999999</v>
      </c>
      <c r="AL6" s="39">
        <v>0.1</v>
      </c>
      <c r="AM6" s="37">
        <f t="shared" si="8"/>
        <v>1.07</v>
      </c>
      <c r="AN6" s="40" t="s">
        <v>62</v>
      </c>
      <c r="AO6" s="39">
        <v>0.1</v>
      </c>
      <c r="AP6" s="37">
        <f t="shared" si="9"/>
        <v>1.07</v>
      </c>
      <c r="AQ6" s="37">
        <f t="shared" si="10"/>
        <v>5.71</v>
      </c>
      <c r="AR6" s="37">
        <f t="shared" si="11"/>
        <v>9.3987991428571434</v>
      </c>
      <c r="AS6" s="42">
        <f t="shared" si="12"/>
        <v>0.12160755674232299</v>
      </c>
      <c r="AT6" s="43">
        <v>10.7</v>
      </c>
      <c r="AU6" s="44">
        <f t="shared" si="13"/>
        <v>11.234999999999999</v>
      </c>
      <c r="AV6" s="43">
        <v>23.99</v>
      </c>
      <c r="AW6" s="42">
        <f t="shared" si="14"/>
        <v>0.55398082534389326</v>
      </c>
      <c r="AX6" s="42">
        <f t="shared" si="15"/>
        <v>0.49889745727386409</v>
      </c>
      <c r="AY6" s="32"/>
      <c r="AZ6" s="37">
        <f t="shared" si="16"/>
        <v>0</v>
      </c>
      <c r="BA6" s="37">
        <f t="shared" si="17"/>
        <v>0</v>
      </c>
      <c r="BB6" s="45" t="s">
        <v>63</v>
      </c>
    </row>
    <row r="7" spans="1:54" ht="30" customHeight="1">
      <c r="A7" s="47">
        <v>9</v>
      </c>
      <c r="B7" s="48"/>
      <c r="C7" s="48"/>
      <c r="D7" s="27" t="s">
        <v>53</v>
      </c>
      <c r="E7" s="27"/>
      <c r="F7" s="27" t="s">
        <v>70</v>
      </c>
      <c r="G7" s="28" t="s">
        <v>54</v>
      </c>
      <c r="H7" s="28" t="s">
        <v>55</v>
      </c>
      <c r="I7" s="28" t="s">
        <v>55</v>
      </c>
      <c r="J7" s="29" t="s">
        <v>56</v>
      </c>
      <c r="K7" s="30" t="s">
        <v>64</v>
      </c>
      <c r="L7" s="27" t="s">
        <v>67</v>
      </c>
      <c r="M7" s="27"/>
      <c r="N7" s="27"/>
      <c r="O7" s="27" t="s">
        <v>59</v>
      </c>
      <c r="P7" s="31">
        <v>4.5999999999999996</v>
      </c>
      <c r="Q7" s="27" t="s">
        <v>60</v>
      </c>
      <c r="R7" s="32">
        <v>52.1</v>
      </c>
      <c r="S7" s="32">
        <v>41.9</v>
      </c>
      <c r="T7" s="32">
        <v>24.1</v>
      </c>
      <c r="U7" s="33"/>
      <c r="V7" s="32">
        <v>6</v>
      </c>
      <c r="W7" s="34">
        <f t="shared" si="0"/>
        <v>5.2610059000000001E-2</v>
      </c>
      <c r="X7" s="33">
        <v>56</v>
      </c>
      <c r="Y7" s="35">
        <f t="shared" si="1"/>
        <v>6386.6113512626926</v>
      </c>
      <c r="Z7" s="36">
        <v>3200</v>
      </c>
      <c r="AA7" s="37">
        <f t="shared" si="2"/>
        <v>0.50104818095238102</v>
      </c>
      <c r="AB7" s="30" t="s">
        <v>61</v>
      </c>
      <c r="AC7" s="38">
        <v>0.16</v>
      </c>
      <c r="AD7" s="37">
        <f t="shared" si="3"/>
        <v>0.73599999999999999</v>
      </c>
      <c r="AE7" s="37">
        <f t="shared" si="4"/>
        <v>5.8370481809523804</v>
      </c>
      <c r="AF7" s="39">
        <v>0.05</v>
      </c>
      <c r="AG7" s="37">
        <f t="shared" si="5"/>
        <v>0.71300000000000008</v>
      </c>
      <c r="AH7" s="39">
        <v>0.1</v>
      </c>
      <c r="AI7" s="37">
        <f t="shared" si="6"/>
        <v>1.4260000000000002</v>
      </c>
      <c r="AJ7" s="40">
        <v>2.5</v>
      </c>
      <c r="AK7" s="41">
        <f t="shared" si="7"/>
        <v>1.786999999999999</v>
      </c>
      <c r="AL7" s="39">
        <v>0.1</v>
      </c>
      <c r="AM7" s="37">
        <f t="shared" si="8"/>
        <v>1.4260000000000002</v>
      </c>
      <c r="AN7" s="40" t="s">
        <v>62</v>
      </c>
      <c r="AO7" s="39">
        <v>0.1</v>
      </c>
      <c r="AP7" s="37">
        <f t="shared" si="9"/>
        <v>1.4260000000000002</v>
      </c>
      <c r="AQ7" s="37">
        <f t="shared" si="10"/>
        <v>6.7779999999999996</v>
      </c>
      <c r="AR7" s="37">
        <f t="shared" si="11"/>
        <v>12.61504818095238</v>
      </c>
      <c r="AS7" s="42">
        <f t="shared" si="12"/>
        <v>0.11535426501035202</v>
      </c>
      <c r="AT7" s="43">
        <v>14.26</v>
      </c>
      <c r="AU7" s="44">
        <f t="shared" si="13"/>
        <v>14.973000000000001</v>
      </c>
      <c r="AV7" s="43">
        <v>31.99</v>
      </c>
      <c r="AW7" s="42">
        <f t="shared" si="14"/>
        <v>0.55423569865582989</v>
      </c>
      <c r="AX7" s="42">
        <f t="shared" si="15"/>
        <v>0.49918380743982493</v>
      </c>
      <c r="AY7" s="32"/>
      <c r="AZ7" s="37">
        <f t="shared" si="16"/>
        <v>0</v>
      </c>
      <c r="BA7" s="37">
        <f t="shared" si="17"/>
        <v>0</v>
      </c>
      <c r="BB7" s="45" t="s">
        <v>63</v>
      </c>
    </row>
    <row r="8" spans="1:54" ht="30" customHeight="1">
      <c r="A8" s="47">
        <v>10</v>
      </c>
      <c r="B8" s="48"/>
      <c r="C8" s="48"/>
      <c r="D8" s="27" t="s">
        <v>53</v>
      </c>
      <c r="E8" s="27"/>
      <c r="F8" s="27" t="s">
        <v>70</v>
      </c>
      <c r="G8" s="28" t="s">
        <v>54</v>
      </c>
      <c r="H8" s="28" t="s">
        <v>55</v>
      </c>
      <c r="I8" s="28" t="s">
        <v>55</v>
      </c>
      <c r="J8" s="29" t="s">
        <v>56</v>
      </c>
      <c r="K8" s="30" t="s">
        <v>65</v>
      </c>
      <c r="L8" s="27" t="s">
        <v>67</v>
      </c>
      <c r="M8" s="27"/>
      <c r="N8" s="27"/>
      <c r="O8" s="27" t="s">
        <v>59</v>
      </c>
      <c r="P8" s="31">
        <v>6.2</v>
      </c>
      <c r="Q8" s="27" t="s">
        <v>60</v>
      </c>
      <c r="R8" s="32">
        <v>62.2</v>
      </c>
      <c r="S8" s="32">
        <v>33</v>
      </c>
      <c r="T8" s="32">
        <v>35.6</v>
      </c>
      <c r="U8" s="33"/>
      <c r="V8" s="32">
        <v>6</v>
      </c>
      <c r="W8" s="34">
        <f t="shared" si="0"/>
        <v>7.3072559999999995E-2</v>
      </c>
      <c r="X8" s="33">
        <v>56</v>
      </c>
      <c r="Y8" s="35">
        <f t="shared" si="1"/>
        <v>4598.1692717485193</v>
      </c>
      <c r="Z8" s="36">
        <v>3200</v>
      </c>
      <c r="AA8" s="37">
        <f t="shared" si="2"/>
        <v>0.69592914285714291</v>
      </c>
      <c r="AB8" s="30" t="s">
        <v>61</v>
      </c>
      <c r="AC8" s="38">
        <v>0.16</v>
      </c>
      <c r="AD8" s="37">
        <f t="shared" si="3"/>
        <v>0.9920000000000001</v>
      </c>
      <c r="AE8" s="37">
        <f t="shared" si="4"/>
        <v>7.8879291428571428</v>
      </c>
      <c r="AF8" s="39">
        <v>0.05</v>
      </c>
      <c r="AG8" s="37">
        <f t="shared" si="5"/>
        <v>0.89149999999999996</v>
      </c>
      <c r="AH8" s="39">
        <v>0.1</v>
      </c>
      <c r="AI8" s="37">
        <f t="shared" si="6"/>
        <v>1.7829999999999999</v>
      </c>
      <c r="AJ8" s="40">
        <v>2.5</v>
      </c>
      <c r="AK8" s="41">
        <f t="shared" si="7"/>
        <v>1.6084999999999994</v>
      </c>
      <c r="AL8" s="39">
        <v>0.1</v>
      </c>
      <c r="AM8" s="37">
        <f t="shared" si="8"/>
        <v>1.7829999999999999</v>
      </c>
      <c r="AN8" s="40" t="s">
        <v>62</v>
      </c>
      <c r="AO8" s="39">
        <v>0.1</v>
      </c>
      <c r="AP8" s="37">
        <f t="shared" si="9"/>
        <v>1.7829999999999999</v>
      </c>
      <c r="AQ8" s="37">
        <f t="shared" si="10"/>
        <v>7.8489999999999984</v>
      </c>
      <c r="AR8" s="37">
        <f t="shared" si="11"/>
        <v>15.736929142857141</v>
      </c>
      <c r="AS8" s="42">
        <f t="shared" si="12"/>
        <v>0.11739040141014342</v>
      </c>
      <c r="AT8" s="43">
        <v>17.829999999999998</v>
      </c>
      <c r="AU8" s="44">
        <f t="shared" si="13"/>
        <v>18.721499999999999</v>
      </c>
      <c r="AV8" s="43">
        <v>39.99</v>
      </c>
      <c r="AW8" s="42">
        <f t="shared" si="14"/>
        <v>0.55413853463365847</v>
      </c>
      <c r="AX8" s="42">
        <f t="shared" si="15"/>
        <v>0.4990746436609152</v>
      </c>
      <c r="AY8" s="32"/>
      <c r="AZ8" s="37">
        <f t="shared" si="16"/>
        <v>0</v>
      </c>
      <c r="BA8" s="37">
        <f t="shared" si="17"/>
        <v>0</v>
      </c>
      <c r="BB8" s="45" t="s">
        <v>63</v>
      </c>
    </row>
    <row r="9" spans="1:54" ht="30" customHeight="1">
      <c r="A9" s="47">
        <v>11</v>
      </c>
      <c r="B9" s="48"/>
      <c r="C9" s="48"/>
      <c r="D9" s="27" t="s">
        <v>53</v>
      </c>
      <c r="E9" s="27"/>
      <c r="F9" s="27" t="s">
        <v>70</v>
      </c>
      <c r="G9" s="28" t="s">
        <v>54</v>
      </c>
      <c r="H9" s="28" t="s">
        <v>55</v>
      </c>
      <c r="I9" s="28" t="s">
        <v>55</v>
      </c>
      <c r="J9" s="29" t="s">
        <v>56</v>
      </c>
      <c r="K9" s="30" t="s">
        <v>66</v>
      </c>
      <c r="L9" s="27" t="s">
        <v>67</v>
      </c>
      <c r="M9" s="27"/>
      <c r="N9" s="27"/>
      <c r="O9" s="27" t="s">
        <v>59</v>
      </c>
      <c r="P9" s="31">
        <v>8.25</v>
      </c>
      <c r="Q9" s="27" t="s">
        <v>60</v>
      </c>
      <c r="R9" s="32">
        <v>62.2</v>
      </c>
      <c r="S9" s="32">
        <v>41.9</v>
      </c>
      <c r="T9" s="32">
        <v>35.6</v>
      </c>
      <c r="U9" s="33"/>
      <c r="V9" s="32">
        <v>6</v>
      </c>
      <c r="W9" s="34">
        <f t="shared" si="0"/>
        <v>9.2780007999999997E-2</v>
      </c>
      <c r="X9" s="33">
        <v>56</v>
      </c>
      <c r="Y9" s="35">
        <f t="shared" si="1"/>
        <v>3621.4698321647047</v>
      </c>
      <c r="Z9" s="36">
        <v>3200</v>
      </c>
      <c r="AA9" s="37">
        <f t="shared" si="2"/>
        <v>0.8836191238095239</v>
      </c>
      <c r="AB9" s="30" t="s">
        <v>61</v>
      </c>
      <c r="AC9" s="38">
        <v>0.16</v>
      </c>
      <c r="AD9" s="37">
        <f t="shared" si="3"/>
        <v>1.32</v>
      </c>
      <c r="AE9" s="37">
        <f t="shared" si="4"/>
        <v>10.453619123809524</v>
      </c>
      <c r="AF9" s="39">
        <v>0.05</v>
      </c>
      <c r="AG9" s="37">
        <f t="shared" si="5"/>
        <v>1.1145</v>
      </c>
      <c r="AH9" s="39">
        <v>0.1</v>
      </c>
      <c r="AI9" s="37">
        <f t="shared" si="6"/>
        <v>2.2290000000000001</v>
      </c>
      <c r="AJ9" s="40">
        <v>2.5</v>
      </c>
      <c r="AK9" s="41">
        <f t="shared" si="7"/>
        <v>1.3855000000000004</v>
      </c>
      <c r="AL9" s="39">
        <v>0.1</v>
      </c>
      <c r="AM9" s="37">
        <f t="shared" si="8"/>
        <v>2.2290000000000001</v>
      </c>
      <c r="AN9" s="40" t="s">
        <v>62</v>
      </c>
      <c r="AO9" s="39">
        <v>0.1</v>
      </c>
      <c r="AP9" s="37">
        <f t="shared" si="9"/>
        <v>2.2290000000000001</v>
      </c>
      <c r="AQ9" s="37">
        <f t="shared" si="10"/>
        <v>9.1870000000000012</v>
      </c>
      <c r="AR9" s="37">
        <f t="shared" si="11"/>
        <v>19.640619123809525</v>
      </c>
      <c r="AS9" s="42">
        <f t="shared" si="12"/>
        <v>0.11885961759490686</v>
      </c>
      <c r="AT9" s="43">
        <v>22.29</v>
      </c>
      <c r="AU9" s="44">
        <f t="shared" si="13"/>
        <v>23.404499999999999</v>
      </c>
      <c r="AV9" s="43">
        <v>49.99</v>
      </c>
      <c r="AW9" s="42">
        <f t="shared" si="14"/>
        <v>0.55411082216443297</v>
      </c>
      <c r="AX9" s="42">
        <f t="shared" si="15"/>
        <v>0.49904350870174036</v>
      </c>
      <c r="AY9" s="32"/>
      <c r="AZ9" s="37">
        <f t="shared" si="16"/>
        <v>0</v>
      </c>
      <c r="BA9" s="37">
        <f t="shared" si="17"/>
        <v>0</v>
      </c>
      <c r="BB9" s="45" t="s">
        <v>63</v>
      </c>
    </row>
    <row r="10" spans="1:54" ht="30" customHeight="1">
      <c r="A10" s="47">
        <v>12</v>
      </c>
      <c r="B10" s="48"/>
      <c r="C10" s="48"/>
      <c r="D10" s="27" t="s">
        <v>53</v>
      </c>
      <c r="E10" s="27"/>
      <c r="F10" s="27" t="s">
        <v>70</v>
      </c>
      <c r="G10" s="28" t="s">
        <v>54</v>
      </c>
      <c r="H10" s="28" t="s">
        <v>55</v>
      </c>
      <c r="I10" s="28" t="s">
        <v>55</v>
      </c>
      <c r="J10" s="29" t="s">
        <v>56</v>
      </c>
      <c r="K10" s="30" t="s">
        <v>57</v>
      </c>
      <c r="L10" s="27" t="s">
        <v>68</v>
      </c>
      <c r="M10" s="27"/>
      <c r="N10" s="27"/>
      <c r="O10" s="27" t="s">
        <v>59</v>
      </c>
      <c r="P10" s="31">
        <v>2.9</v>
      </c>
      <c r="Q10" s="27" t="s">
        <v>60</v>
      </c>
      <c r="R10" s="32">
        <v>44.5</v>
      </c>
      <c r="S10" s="32">
        <v>31.8</v>
      </c>
      <c r="T10" s="32">
        <v>24.1</v>
      </c>
      <c r="U10" s="33"/>
      <c r="V10" s="32">
        <v>6</v>
      </c>
      <c r="W10" s="34">
        <f t="shared" si="0"/>
        <v>3.4103910000000001E-2</v>
      </c>
      <c r="X10" s="33">
        <v>56</v>
      </c>
      <c r="Y10" s="35">
        <f t="shared" si="1"/>
        <v>9852.2427487053537</v>
      </c>
      <c r="Z10" s="36">
        <v>3200</v>
      </c>
      <c r="AA10" s="37">
        <f t="shared" si="2"/>
        <v>0.32479914285714284</v>
      </c>
      <c r="AB10" s="30" t="s">
        <v>61</v>
      </c>
      <c r="AC10" s="38">
        <v>0.16</v>
      </c>
      <c r="AD10" s="37">
        <f t="shared" si="3"/>
        <v>0.46399999999999997</v>
      </c>
      <c r="AE10" s="37">
        <f t="shared" si="4"/>
        <v>3.6887991428571429</v>
      </c>
      <c r="AF10" s="39">
        <v>0.05</v>
      </c>
      <c r="AG10" s="37">
        <f t="shared" si="5"/>
        <v>0.53500000000000003</v>
      </c>
      <c r="AH10" s="39">
        <v>0.1</v>
      </c>
      <c r="AI10" s="37">
        <f t="shared" si="6"/>
        <v>1.07</v>
      </c>
      <c r="AJ10" s="40">
        <v>2.5</v>
      </c>
      <c r="AK10" s="41">
        <f t="shared" si="7"/>
        <v>1.9649999999999999</v>
      </c>
      <c r="AL10" s="39">
        <v>0.1</v>
      </c>
      <c r="AM10" s="37">
        <f t="shared" si="8"/>
        <v>1.07</v>
      </c>
      <c r="AN10" s="40" t="s">
        <v>62</v>
      </c>
      <c r="AO10" s="39">
        <v>0.1</v>
      </c>
      <c r="AP10" s="37">
        <f t="shared" si="9"/>
        <v>1.07</v>
      </c>
      <c r="AQ10" s="37">
        <f t="shared" si="10"/>
        <v>5.71</v>
      </c>
      <c r="AR10" s="37">
        <f t="shared" si="11"/>
        <v>9.3987991428571434</v>
      </c>
      <c r="AS10" s="42">
        <f t="shared" si="12"/>
        <v>0.12160755674232299</v>
      </c>
      <c r="AT10" s="43">
        <v>10.7</v>
      </c>
      <c r="AU10" s="44">
        <f t="shared" si="13"/>
        <v>11.234999999999999</v>
      </c>
      <c r="AV10" s="43">
        <v>23.99</v>
      </c>
      <c r="AW10" s="42">
        <f t="shared" si="14"/>
        <v>0.55398082534389326</v>
      </c>
      <c r="AX10" s="42">
        <f t="shared" si="15"/>
        <v>0.49889745727386409</v>
      </c>
      <c r="AY10" s="32"/>
      <c r="AZ10" s="37">
        <f t="shared" si="16"/>
        <v>0</v>
      </c>
      <c r="BA10" s="37">
        <f t="shared" si="17"/>
        <v>0</v>
      </c>
      <c r="BB10" s="45" t="s">
        <v>63</v>
      </c>
    </row>
    <row r="11" spans="1:54" ht="30" customHeight="1">
      <c r="A11" s="47">
        <v>13</v>
      </c>
      <c r="B11" s="48"/>
      <c r="C11" s="48"/>
      <c r="D11" s="27" t="s">
        <v>53</v>
      </c>
      <c r="E11" s="27"/>
      <c r="F11" s="27" t="s">
        <v>70</v>
      </c>
      <c r="G11" s="28" t="s">
        <v>54</v>
      </c>
      <c r="H11" s="28" t="s">
        <v>55</v>
      </c>
      <c r="I11" s="28" t="s">
        <v>55</v>
      </c>
      <c r="J11" s="29" t="s">
        <v>56</v>
      </c>
      <c r="K11" s="30" t="s">
        <v>64</v>
      </c>
      <c r="L11" s="27" t="s">
        <v>68</v>
      </c>
      <c r="M11" s="27"/>
      <c r="N11" s="27"/>
      <c r="O11" s="27" t="s">
        <v>59</v>
      </c>
      <c r="P11" s="31">
        <v>4.5999999999999996</v>
      </c>
      <c r="Q11" s="27" t="s">
        <v>60</v>
      </c>
      <c r="R11" s="32">
        <v>52.1</v>
      </c>
      <c r="S11" s="32">
        <v>41.9</v>
      </c>
      <c r="T11" s="32">
        <v>24.1</v>
      </c>
      <c r="U11" s="33"/>
      <c r="V11" s="32">
        <v>6</v>
      </c>
      <c r="W11" s="34">
        <f t="shared" si="0"/>
        <v>5.2610059000000001E-2</v>
      </c>
      <c r="X11" s="33">
        <v>56</v>
      </c>
      <c r="Y11" s="35">
        <f t="shared" si="1"/>
        <v>6386.6113512626926</v>
      </c>
      <c r="Z11" s="36">
        <v>3200</v>
      </c>
      <c r="AA11" s="37">
        <f t="shared" si="2"/>
        <v>0.50104818095238102</v>
      </c>
      <c r="AB11" s="30" t="s">
        <v>61</v>
      </c>
      <c r="AC11" s="38">
        <v>0.16</v>
      </c>
      <c r="AD11" s="37">
        <f t="shared" si="3"/>
        <v>0.73599999999999999</v>
      </c>
      <c r="AE11" s="37">
        <f t="shared" si="4"/>
        <v>5.8370481809523804</v>
      </c>
      <c r="AF11" s="39">
        <v>0.05</v>
      </c>
      <c r="AG11" s="37">
        <f t="shared" si="5"/>
        <v>0.71300000000000008</v>
      </c>
      <c r="AH11" s="39">
        <v>0.1</v>
      </c>
      <c r="AI11" s="37">
        <f t="shared" si="6"/>
        <v>1.4260000000000002</v>
      </c>
      <c r="AJ11" s="40">
        <v>2.5</v>
      </c>
      <c r="AK11" s="41">
        <f t="shared" si="7"/>
        <v>1.786999999999999</v>
      </c>
      <c r="AL11" s="39">
        <v>0.1</v>
      </c>
      <c r="AM11" s="37">
        <f t="shared" si="8"/>
        <v>1.4260000000000002</v>
      </c>
      <c r="AN11" s="40" t="s">
        <v>62</v>
      </c>
      <c r="AO11" s="39">
        <v>0.1</v>
      </c>
      <c r="AP11" s="37">
        <f t="shared" si="9"/>
        <v>1.4260000000000002</v>
      </c>
      <c r="AQ11" s="37">
        <f t="shared" si="10"/>
        <v>6.7779999999999996</v>
      </c>
      <c r="AR11" s="37">
        <f t="shared" si="11"/>
        <v>12.61504818095238</v>
      </c>
      <c r="AS11" s="42">
        <f t="shared" si="12"/>
        <v>0.11535426501035202</v>
      </c>
      <c r="AT11" s="43">
        <v>14.26</v>
      </c>
      <c r="AU11" s="44">
        <f t="shared" si="13"/>
        <v>14.973000000000001</v>
      </c>
      <c r="AV11" s="43">
        <v>31.99</v>
      </c>
      <c r="AW11" s="42">
        <f t="shared" si="14"/>
        <v>0.55423569865582989</v>
      </c>
      <c r="AX11" s="42">
        <f t="shared" si="15"/>
        <v>0.49918380743982493</v>
      </c>
      <c r="AY11" s="32"/>
      <c r="AZ11" s="37">
        <f t="shared" si="16"/>
        <v>0</v>
      </c>
      <c r="BA11" s="37">
        <f t="shared" si="17"/>
        <v>0</v>
      </c>
      <c r="BB11" s="45" t="s">
        <v>63</v>
      </c>
    </row>
    <row r="12" spans="1:54" ht="30" customHeight="1">
      <c r="A12" s="47">
        <v>14</v>
      </c>
      <c r="B12" s="48"/>
      <c r="C12" s="48"/>
      <c r="D12" s="27" t="s">
        <v>53</v>
      </c>
      <c r="E12" s="27"/>
      <c r="F12" s="27" t="s">
        <v>70</v>
      </c>
      <c r="G12" s="28" t="s">
        <v>54</v>
      </c>
      <c r="H12" s="28" t="s">
        <v>55</v>
      </c>
      <c r="I12" s="28" t="s">
        <v>55</v>
      </c>
      <c r="J12" s="29" t="s">
        <v>56</v>
      </c>
      <c r="K12" s="30" t="s">
        <v>65</v>
      </c>
      <c r="L12" s="27" t="s">
        <v>68</v>
      </c>
      <c r="M12" s="27"/>
      <c r="N12" s="27"/>
      <c r="O12" s="27" t="s">
        <v>59</v>
      </c>
      <c r="P12" s="31">
        <v>6.2</v>
      </c>
      <c r="Q12" s="27" t="s">
        <v>60</v>
      </c>
      <c r="R12" s="32">
        <v>62.2</v>
      </c>
      <c r="S12" s="32">
        <v>33</v>
      </c>
      <c r="T12" s="32">
        <v>35.6</v>
      </c>
      <c r="U12" s="33"/>
      <c r="V12" s="32">
        <v>6</v>
      </c>
      <c r="W12" s="34">
        <f t="shared" si="0"/>
        <v>7.3072559999999995E-2</v>
      </c>
      <c r="X12" s="33">
        <v>56</v>
      </c>
      <c r="Y12" s="35">
        <f t="shared" si="1"/>
        <v>4598.1692717485193</v>
      </c>
      <c r="Z12" s="36">
        <v>3200</v>
      </c>
      <c r="AA12" s="37">
        <f t="shared" si="2"/>
        <v>0.69592914285714291</v>
      </c>
      <c r="AB12" s="30" t="s">
        <v>61</v>
      </c>
      <c r="AC12" s="38">
        <v>0.16</v>
      </c>
      <c r="AD12" s="37">
        <f t="shared" si="3"/>
        <v>0.9920000000000001</v>
      </c>
      <c r="AE12" s="37">
        <f t="shared" si="4"/>
        <v>7.8879291428571428</v>
      </c>
      <c r="AF12" s="39">
        <v>0.05</v>
      </c>
      <c r="AG12" s="37">
        <f t="shared" si="5"/>
        <v>0.89149999999999996</v>
      </c>
      <c r="AH12" s="39">
        <v>0.1</v>
      </c>
      <c r="AI12" s="37">
        <f t="shared" si="6"/>
        <v>1.7829999999999999</v>
      </c>
      <c r="AJ12" s="40">
        <v>2.5</v>
      </c>
      <c r="AK12" s="41">
        <f t="shared" si="7"/>
        <v>1.6084999999999994</v>
      </c>
      <c r="AL12" s="39">
        <v>0.1</v>
      </c>
      <c r="AM12" s="37">
        <f t="shared" si="8"/>
        <v>1.7829999999999999</v>
      </c>
      <c r="AN12" s="40" t="s">
        <v>62</v>
      </c>
      <c r="AO12" s="39">
        <v>0.1</v>
      </c>
      <c r="AP12" s="37">
        <f t="shared" si="9"/>
        <v>1.7829999999999999</v>
      </c>
      <c r="AQ12" s="37">
        <f t="shared" si="10"/>
        <v>7.8489999999999984</v>
      </c>
      <c r="AR12" s="37">
        <f t="shared" si="11"/>
        <v>15.736929142857141</v>
      </c>
      <c r="AS12" s="42">
        <f t="shared" si="12"/>
        <v>0.11739040141014342</v>
      </c>
      <c r="AT12" s="43">
        <v>17.829999999999998</v>
      </c>
      <c r="AU12" s="44">
        <f t="shared" si="13"/>
        <v>18.721499999999999</v>
      </c>
      <c r="AV12" s="43">
        <v>39.99</v>
      </c>
      <c r="AW12" s="42">
        <f t="shared" si="14"/>
        <v>0.55413853463365847</v>
      </c>
      <c r="AX12" s="42">
        <f t="shared" si="15"/>
        <v>0.4990746436609152</v>
      </c>
      <c r="AY12" s="32"/>
      <c r="AZ12" s="37">
        <f t="shared" si="16"/>
        <v>0</v>
      </c>
      <c r="BA12" s="37">
        <f t="shared" si="17"/>
        <v>0</v>
      </c>
      <c r="BB12" s="45" t="s">
        <v>63</v>
      </c>
    </row>
    <row r="13" spans="1:54" ht="30" customHeight="1">
      <c r="A13" s="47">
        <v>15</v>
      </c>
      <c r="B13" s="48"/>
      <c r="C13" s="48"/>
      <c r="D13" s="27" t="s">
        <v>53</v>
      </c>
      <c r="E13" s="27"/>
      <c r="F13" s="27" t="s">
        <v>70</v>
      </c>
      <c r="G13" s="28" t="s">
        <v>54</v>
      </c>
      <c r="H13" s="28" t="s">
        <v>55</v>
      </c>
      <c r="I13" s="28" t="s">
        <v>55</v>
      </c>
      <c r="J13" s="29" t="s">
        <v>56</v>
      </c>
      <c r="K13" s="30" t="s">
        <v>66</v>
      </c>
      <c r="L13" s="27" t="s">
        <v>68</v>
      </c>
      <c r="M13" s="27"/>
      <c r="N13" s="27"/>
      <c r="O13" s="27" t="s">
        <v>59</v>
      </c>
      <c r="P13" s="31">
        <v>8.25</v>
      </c>
      <c r="Q13" s="27" t="s">
        <v>60</v>
      </c>
      <c r="R13" s="32">
        <v>62.2</v>
      </c>
      <c r="S13" s="32">
        <v>41.9</v>
      </c>
      <c r="T13" s="32">
        <v>35.6</v>
      </c>
      <c r="U13" s="33"/>
      <c r="V13" s="32">
        <v>6</v>
      </c>
      <c r="W13" s="34">
        <f t="shared" si="0"/>
        <v>9.2780007999999997E-2</v>
      </c>
      <c r="X13" s="33">
        <v>56</v>
      </c>
      <c r="Y13" s="35">
        <f t="shared" si="1"/>
        <v>3621.4698321647047</v>
      </c>
      <c r="Z13" s="36">
        <v>3200</v>
      </c>
      <c r="AA13" s="37">
        <f t="shared" si="2"/>
        <v>0.8836191238095239</v>
      </c>
      <c r="AB13" s="30" t="s">
        <v>61</v>
      </c>
      <c r="AC13" s="38">
        <v>0.16</v>
      </c>
      <c r="AD13" s="37">
        <f t="shared" si="3"/>
        <v>1.32</v>
      </c>
      <c r="AE13" s="37">
        <f t="shared" si="4"/>
        <v>10.453619123809524</v>
      </c>
      <c r="AF13" s="39">
        <v>0.05</v>
      </c>
      <c r="AG13" s="37">
        <f t="shared" si="5"/>
        <v>1.1145</v>
      </c>
      <c r="AH13" s="39">
        <v>0.1</v>
      </c>
      <c r="AI13" s="37">
        <f t="shared" si="6"/>
        <v>2.2290000000000001</v>
      </c>
      <c r="AJ13" s="40">
        <v>2.5</v>
      </c>
      <c r="AK13" s="41">
        <f t="shared" si="7"/>
        <v>1.3855000000000004</v>
      </c>
      <c r="AL13" s="39">
        <v>0.1</v>
      </c>
      <c r="AM13" s="37">
        <f t="shared" si="8"/>
        <v>2.2290000000000001</v>
      </c>
      <c r="AN13" s="40" t="s">
        <v>62</v>
      </c>
      <c r="AO13" s="39">
        <v>0.1</v>
      </c>
      <c r="AP13" s="37">
        <f t="shared" si="9"/>
        <v>2.2290000000000001</v>
      </c>
      <c r="AQ13" s="37">
        <f t="shared" si="10"/>
        <v>9.1870000000000012</v>
      </c>
      <c r="AR13" s="37">
        <f t="shared" si="11"/>
        <v>19.640619123809525</v>
      </c>
      <c r="AS13" s="42">
        <f t="shared" si="12"/>
        <v>0.11885961759490686</v>
      </c>
      <c r="AT13" s="43">
        <v>22.29</v>
      </c>
      <c r="AU13" s="44">
        <f t="shared" si="13"/>
        <v>23.404499999999999</v>
      </c>
      <c r="AV13" s="43">
        <v>49.99</v>
      </c>
      <c r="AW13" s="42">
        <f t="shared" si="14"/>
        <v>0.55411082216443297</v>
      </c>
      <c r="AX13" s="42">
        <f t="shared" si="15"/>
        <v>0.49904350870174036</v>
      </c>
      <c r="AY13" s="32"/>
      <c r="AZ13" s="37">
        <f t="shared" si="16"/>
        <v>0</v>
      </c>
      <c r="BA13" s="37">
        <f t="shared" si="17"/>
        <v>0</v>
      </c>
      <c r="BB13" s="45" t="s">
        <v>63</v>
      </c>
    </row>
    <row r="14" spans="1:54" ht="30" customHeight="1">
      <c r="A14" s="47">
        <v>16</v>
      </c>
      <c r="B14" s="48"/>
      <c r="C14" s="48"/>
      <c r="D14" s="27" t="s">
        <v>53</v>
      </c>
      <c r="E14" s="27"/>
      <c r="F14" s="27" t="s">
        <v>70</v>
      </c>
      <c r="G14" s="28" t="s">
        <v>54</v>
      </c>
      <c r="H14" s="28" t="s">
        <v>55</v>
      </c>
      <c r="I14" s="28" t="s">
        <v>55</v>
      </c>
      <c r="J14" s="29" t="s">
        <v>56</v>
      </c>
      <c r="K14" s="30" t="s">
        <v>57</v>
      </c>
      <c r="L14" s="27" t="s">
        <v>69</v>
      </c>
      <c r="M14" s="27"/>
      <c r="N14" s="27"/>
      <c r="O14" s="27" t="s">
        <v>59</v>
      </c>
      <c r="P14" s="31">
        <v>2.9</v>
      </c>
      <c r="Q14" s="27" t="s">
        <v>60</v>
      </c>
      <c r="R14" s="32">
        <v>44.5</v>
      </c>
      <c r="S14" s="32">
        <v>31.8</v>
      </c>
      <c r="T14" s="32">
        <v>24.1</v>
      </c>
      <c r="U14" s="33"/>
      <c r="V14" s="32">
        <v>6</v>
      </c>
      <c r="W14" s="34">
        <f t="shared" si="0"/>
        <v>3.4103910000000001E-2</v>
      </c>
      <c r="X14" s="33">
        <v>56</v>
      </c>
      <c r="Y14" s="35">
        <f t="shared" si="1"/>
        <v>9852.2427487053537</v>
      </c>
      <c r="Z14" s="36">
        <v>3200</v>
      </c>
      <c r="AA14" s="37">
        <f t="shared" si="2"/>
        <v>0.32479914285714284</v>
      </c>
      <c r="AB14" s="30" t="s">
        <v>61</v>
      </c>
      <c r="AC14" s="38">
        <v>0.16</v>
      </c>
      <c r="AD14" s="37">
        <f t="shared" si="3"/>
        <v>0.46399999999999997</v>
      </c>
      <c r="AE14" s="37">
        <f t="shared" si="4"/>
        <v>3.6887991428571429</v>
      </c>
      <c r="AF14" s="39">
        <v>0.05</v>
      </c>
      <c r="AG14" s="37">
        <f t="shared" si="5"/>
        <v>0.53500000000000003</v>
      </c>
      <c r="AH14" s="39">
        <v>0.1</v>
      </c>
      <c r="AI14" s="37">
        <f t="shared" si="6"/>
        <v>1.07</v>
      </c>
      <c r="AJ14" s="40">
        <v>2.5</v>
      </c>
      <c r="AK14" s="41">
        <f t="shared" si="7"/>
        <v>1.9649999999999999</v>
      </c>
      <c r="AL14" s="39">
        <v>0.1</v>
      </c>
      <c r="AM14" s="37">
        <f t="shared" si="8"/>
        <v>1.07</v>
      </c>
      <c r="AN14" s="40" t="s">
        <v>62</v>
      </c>
      <c r="AO14" s="39">
        <v>0.1</v>
      </c>
      <c r="AP14" s="37">
        <f t="shared" si="9"/>
        <v>1.07</v>
      </c>
      <c r="AQ14" s="37">
        <f t="shared" si="10"/>
        <v>5.71</v>
      </c>
      <c r="AR14" s="37">
        <f t="shared" si="11"/>
        <v>9.3987991428571434</v>
      </c>
      <c r="AS14" s="42">
        <f t="shared" si="12"/>
        <v>0.12160755674232299</v>
      </c>
      <c r="AT14" s="43">
        <v>10.7</v>
      </c>
      <c r="AU14" s="44">
        <f t="shared" si="13"/>
        <v>11.234999999999999</v>
      </c>
      <c r="AV14" s="43">
        <v>23.99</v>
      </c>
      <c r="AW14" s="42">
        <f t="shared" si="14"/>
        <v>0.55398082534389326</v>
      </c>
      <c r="AX14" s="42">
        <f t="shared" si="15"/>
        <v>0.49889745727386409</v>
      </c>
      <c r="AY14" s="32"/>
      <c r="AZ14" s="37">
        <f t="shared" si="16"/>
        <v>0</v>
      </c>
      <c r="BA14" s="37">
        <f t="shared" si="17"/>
        <v>0</v>
      </c>
      <c r="BB14" s="45" t="s">
        <v>63</v>
      </c>
    </row>
    <row r="15" spans="1:54" ht="30" customHeight="1">
      <c r="A15" s="47">
        <v>17</v>
      </c>
      <c r="B15" s="48"/>
      <c r="C15" s="48"/>
      <c r="D15" s="27" t="s">
        <v>53</v>
      </c>
      <c r="E15" s="27"/>
      <c r="F15" s="27" t="s">
        <v>70</v>
      </c>
      <c r="G15" s="28" t="s">
        <v>54</v>
      </c>
      <c r="H15" s="28" t="s">
        <v>55</v>
      </c>
      <c r="I15" s="28" t="s">
        <v>55</v>
      </c>
      <c r="J15" s="29" t="s">
        <v>56</v>
      </c>
      <c r="K15" s="30" t="s">
        <v>64</v>
      </c>
      <c r="L15" s="27" t="s">
        <v>69</v>
      </c>
      <c r="M15" s="27"/>
      <c r="N15" s="27"/>
      <c r="O15" s="27" t="s">
        <v>59</v>
      </c>
      <c r="P15" s="31">
        <v>4.5999999999999996</v>
      </c>
      <c r="Q15" s="27" t="s">
        <v>60</v>
      </c>
      <c r="R15" s="32">
        <v>52.1</v>
      </c>
      <c r="S15" s="32">
        <v>41.9</v>
      </c>
      <c r="T15" s="32">
        <v>24.1</v>
      </c>
      <c r="U15" s="33"/>
      <c r="V15" s="32">
        <v>6</v>
      </c>
      <c r="W15" s="34">
        <f t="shared" si="0"/>
        <v>5.2610059000000001E-2</v>
      </c>
      <c r="X15" s="33">
        <v>56</v>
      </c>
      <c r="Y15" s="35">
        <f t="shared" si="1"/>
        <v>6386.6113512626926</v>
      </c>
      <c r="Z15" s="36">
        <v>3200</v>
      </c>
      <c r="AA15" s="37">
        <f t="shared" si="2"/>
        <v>0.50104818095238102</v>
      </c>
      <c r="AB15" s="30" t="s">
        <v>61</v>
      </c>
      <c r="AC15" s="38">
        <v>0.16</v>
      </c>
      <c r="AD15" s="37">
        <f t="shared" si="3"/>
        <v>0.73599999999999999</v>
      </c>
      <c r="AE15" s="37">
        <f t="shared" si="4"/>
        <v>5.8370481809523804</v>
      </c>
      <c r="AF15" s="39">
        <v>0.05</v>
      </c>
      <c r="AG15" s="37">
        <f t="shared" si="5"/>
        <v>0.71300000000000008</v>
      </c>
      <c r="AH15" s="39">
        <v>0.1</v>
      </c>
      <c r="AI15" s="37">
        <f t="shared" si="6"/>
        <v>1.4260000000000002</v>
      </c>
      <c r="AJ15" s="40">
        <v>2.5</v>
      </c>
      <c r="AK15" s="41">
        <f t="shared" si="7"/>
        <v>1.786999999999999</v>
      </c>
      <c r="AL15" s="39">
        <v>0.1</v>
      </c>
      <c r="AM15" s="37">
        <f t="shared" si="8"/>
        <v>1.4260000000000002</v>
      </c>
      <c r="AN15" s="40" t="s">
        <v>62</v>
      </c>
      <c r="AO15" s="39">
        <v>0.1</v>
      </c>
      <c r="AP15" s="37">
        <f t="shared" si="9"/>
        <v>1.4260000000000002</v>
      </c>
      <c r="AQ15" s="37">
        <f t="shared" si="10"/>
        <v>6.7779999999999996</v>
      </c>
      <c r="AR15" s="37">
        <f t="shared" si="11"/>
        <v>12.61504818095238</v>
      </c>
      <c r="AS15" s="42">
        <f t="shared" si="12"/>
        <v>0.11535426501035202</v>
      </c>
      <c r="AT15" s="43">
        <v>14.26</v>
      </c>
      <c r="AU15" s="44">
        <f t="shared" si="13"/>
        <v>14.973000000000001</v>
      </c>
      <c r="AV15" s="43">
        <v>31.99</v>
      </c>
      <c r="AW15" s="42">
        <f t="shared" si="14"/>
        <v>0.55423569865582989</v>
      </c>
      <c r="AX15" s="42">
        <f t="shared" si="15"/>
        <v>0.49918380743982493</v>
      </c>
      <c r="AY15" s="32"/>
      <c r="AZ15" s="37">
        <f t="shared" si="16"/>
        <v>0</v>
      </c>
      <c r="BA15" s="37">
        <f t="shared" si="17"/>
        <v>0</v>
      </c>
      <c r="BB15" s="45" t="s">
        <v>63</v>
      </c>
    </row>
    <row r="16" spans="1:54" ht="30" customHeight="1">
      <c r="A16" s="47">
        <v>18</v>
      </c>
      <c r="B16" s="48"/>
      <c r="C16" s="48"/>
      <c r="D16" s="27" t="s">
        <v>53</v>
      </c>
      <c r="E16" s="27"/>
      <c r="F16" s="27" t="s">
        <v>70</v>
      </c>
      <c r="G16" s="28" t="s">
        <v>54</v>
      </c>
      <c r="H16" s="28" t="s">
        <v>55</v>
      </c>
      <c r="I16" s="28" t="s">
        <v>55</v>
      </c>
      <c r="J16" s="29" t="s">
        <v>56</v>
      </c>
      <c r="K16" s="30" t="s">
        <v>65</v>
      </c>
      <c r="L16" s="27" t="s">
        <v>69</v>
      </c>
      <c r="M16" s="27"/>
      <c r="N16" s="27"/>
      <c r="O16" s="27" t="s">
        <v>59</v>
      </c>
      <c r="P16" s="31">
        <v>6.2</v>
      </c>
      <c r="Q16" s="27" t="s">
        <v>60</v>
      </c>
      <c r="R16" s="32">
        <v>62.2</v>
      </c>
      <c r="S16" s="32">
        <v>33</v>
      </c>
      <c r="T16" s="32">
        <v>35.6</v>
      </c>
      <c r="U16" s="33"/>
      <c r="V16" s="32">
        <v>6</v>
      </c>
      <c r="W16" s="34">
        <f t="shared" si="0"/>
        <v>7.3072559999999995E-2</v>
      </c>
      <c r="X16" s="33">
        <v>56</v>
      </c>
      <c r="Y16" s="35">
        <f t="shared" si="1"/>
        <v>4598.1692717485193</v>
      </c>
      <c r="Z16" s="36">
        <v>3200</v>
      </c>
      <c r="AA16" s="37">
        <f t="shared" si="2"/>
        <v>0.69592914285714291</v>
      </c>
      <c r="AB16" s="30" t="s">
        <v>61</v>
      </c>
      <c r="AC16" s="38">
        <v>0.16</v>
      </c>
      <c r="AD16" s="37">
        <f t="shared" si="3"/>
        <v>0.9920000000000001</v>
      </c>
      <c r="AE16" s="37">
        <f t="shared" si="4"/>
        <v>7.8879291428571428</v>
      </c>
      <c r="AF16" s="39">
        <v>0.05</v>
      </c>
      <c r="AG16" s="37">
        <f t="shared" si="5"/>
        <v>0.89149999999999996</v>
      </c>
      <c r="AH16" s="39">
        <v>0.1</v>
      </c>
      <c r="AI16" s="37">
        <f t="shared" si="6"/>
        <v>1.7829999999999999</v>
      </c>
      <c r="AJ16" s="40">
        <v>2.5</v>
      </c>
      <c r="AK16" s="41">
        <f t="shared" si="7"/>
        <v>1.6084999999999994</v>
      </c>
      <c r="AL16" s="39">
        <v>0.1</v>
      </c>
      <c r="AM16" s="37">
        <f t="shared" si="8"/>
        <v>1.7829999999999999</v>
      </c>
      <c r="AN16" s="40" t="s">
        <v>62</v>
      </c>
      <c r="AO16" s="39">
        <v>0.1</v>
      </c>
      <c r="AP16" s="37">
        <f t="shared" si="9"/>
        <v>1.7829999999999999</v>
      </c>
      <c r="AQ16" s="37">
        <f t="shared" si="10"/>
        <v>7.8489999999999984</v>
      </c>
      <c r="AR16" s="37">
        <f t="shared" si="11"/>
        <v>15.736929142857141</v>
      </c>
      <c r="AS16" s="42">
        <f t="shared" si="12"/>
        <v>0.11739040141014342</v>
      </c>
      <c r="AT16" s="43">
        <v>17.829999999999998</v>
      </c>
      <c r="AU16" s="44">
        <f t="shared" si="13"/>
        <v>18.721499999999999</v>
      </c>
      <c r="AV16" s="43">
        <v>39.99</v>
      </c>
      <c r="AW16" s="42">
        <f t="shared" si="14"/>
        <v>0.55413853463365847</v>
      </c>
      <c r="AX16" s="42">
        <f t="shared" si="15"/>
        <v>0.4990746436609152</v>
      </c>
      <c r="AY16" s="32"/>
      <c r="AZ16" s="37">
        <f t="shared" si="16"/>
        <v>0</v>
      </c>
      <c r="BA16" s="37">
        <f t="shared" si="17"/>
        <v>0</v>
      </c>
      <c r="BB16" s="45" t="s">
        <v>63</v>
      </c>
    </row>
    <row r="17" spans="1:54" ht="30" customHeight="1">
      <c r="A17" s="47">
        <v>19</v>
      </c>
      <c r="B17" s="48"/>
      <c r="C17" s="48"/>
      <c r="D17" s="27" t="s">
        <v>53</v>
      </c>
      <c r="E17" s="27"/>
      <c r="F17" s="27" t="s">
        <v>70</v>
      </c>
      <c r="G17" s="28" t="s">
        <v>54</v>
      </c>
      <c r="H17" s="28" t="s">
        <v>55</v>
      </c>
      <c r="I17" s="28" t="s">
        <v>55</v>
      </c>
      <c r="J17" s="29" t="s">
        <v>56</v>
      </c>
      <c r="K17" s="30" t="s">
        <v>66</v>
      </c>
      <c r="L17" s="27" t="s">
        <v>69</v>
      </c>
      <c r="M17" s="27"/>
      <c r="N17" s="27"/>
      <c r="O17" s="27" t="s">
        <v>59</v>
      </c>
      <c r="P17" s="31">
        <v>8.25</v>
      </c>
      <c r="Q17" s="27" t="s">
        <v>60</v>
      </c>
      <c r="R17" s="32">
        <v>62.2</v>
      </c>
      <c r="S17" s="32">
        <v>41.9</v>
      </c>
      <c r="T17" s="32">
        <v>35.6</v>
      </c>
      <c r="U17" s="33"/>
      <c r="V17" s="32">
        <v>6</v>
      </c>
      <c r="W17" s="34">
        <f t="shared" si="0"/>
        <v>9.2780007999999997E-2</v>
      </c>
      <c r="X17" s="33">
        <v>56</v>
      </c>
      <c r="Y17" s="35">
        <f t="shared" si="1"/>
        <v>3621.4698321647047</v>
      </c>
      <c r="Z17" s="36">
        <v>3200</v>
      </c>
      <c r="AA17" s="37">
        <f t="shared" si="2"/>
        <v>0.8836191238095239</v>
      </c>
      <c r="AB17" s="30" t="s">
        <v>61</v>
      </c>
      <c r="AC17" s="38">
        <v>0.16</v>
      </c>
      <c r="AD17" s="37">
        <f t="shared" si="3"/>
        <v>1.32</v>
      </c>
      <c r="AE17" s="37">
        <f t="shared" si="4"/>
        <v>10.453619123809524</v>
      </c>
      <c r="AF17" s="39">
        <v>0.05</v>
      </c>
      <c r="AG17" s="37">
        <f t="shared" si="5"/>
        <v>1.1145</v>
      </c>
      <c r="AH17" s="39">
        <v>0.1</v>
      </c>
      <c r="AI17" s="37">
        <f t="shared" si="6"/>
        <v>2.2290000000000001</v>
      </c>
      <c r="AJ17" s="40">
        <v>2.5</v>
      </c>
      <c r="AK17" s="41">
        <f t="shared" si="7"/>
        <v>1.3855000000000004</v>
      </c>
      <c r="AL17" s="39">
        <v>0.1</v>
      </c>
      <c r="AM17" s="37">
        <f t="shared" si="8"/>
        <v>2.2290000000000001</v>
      </c>
      <c r="AN17" s="40" t="s">
        <v>62</v>
      </c>
      <c r="AO17" s="39">
        <v>0.1</v>
      </c>
      <c r="AP17" s="37">
        <f t="shared" si="9"/>
        <v>2.2290000000000001</v>
      </c>
      <c r="AQ17" s="37">
        <f t="shared" si="10"/>
        <v>9.1870000000000012</v>
      </c>
      <c r="AR17" s="37">
        <f t="shared" si="11"/>
        <v>19.640619123809525</v>
      </c>
      <c r="AS17" s="42">
        <f t="shared" si="12"/>
        <v>0.11885961759490686</v>
      </c>
      <c r="AT17" s="43">
        <v>22.29</v>
      </c>
      <c r="AU17" s="44">
        <f t="shared" si="13"/>
        <v>23.404499999999999</v>
      </c>
      <c r="AV17" s="43">
        <v>49.99</v>
      </c>
      <c r="AW17" s="42">
        <f t="shared" si="14"/>
        <v>0.55411082216443297</v>
      </c>
      <c r="AX17" s="42">
        <f t="shared" si="15"/>
        <v>0.49904350870174036</v>
      </c>
      <c r="AY17" s="32"/>
      <c r="AZ17" s="37">
        <f t="shared" si="16"/>
        <v>0</v>
      </c>
      <c r="BA17" s="37">
        <f t="shared" si="17"/>
        <v>0</v>
      </c>
      <c r="BB17" s="45" t="s">
        <v>63</v>
      </c>
    </row>
    <row r="18" spans="1:54">
      <c r="AS18" s="3"/>
      <c r="AV18" s="4"/>
      <c r="AW18" s="3"/>
      <c r="AX18" s="3"/>
      <c r="AY18" s="50"/>
    </row>
  </sheetData>
  <sheetProtection insertRows="0" deleteRows="0" sort="0"/>
  <protectedRanges>
    <protectedRange sqref="AV18:AY18 R18:AS18 R19:AU248 AA2:AA17 AW2:AX17 W2:Y17 A2:Q248 AL2:AM17 AO2:AS17 AD2:AJ17" name="Range1"/>
    <protectedRange sqref="R2:U17" name="Range1_2"/>
    <protectedRange sqref="Z2:Z17" name="Range1_3"/>
    <protectedRange sqref="AB2:AC17" name="Range1_4"/>
    <protectedRange sqref="AV2:AV17" name="Range1_5"/>
    <protectedRange sqref="AY2:AY17" name="Range1_6"/>
    <protectedRange sqref="AK2:AK17" name="Range1_1"/>
    <protectedRange sqref="AU2:AU17" name="Range1_7"/>
    <protectedRange sqref="AN2:AN17" name="Range1_8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2025-06-06T00:11:31Z</dcterms:created>
  <dcterms:modified xsi:type="dcterms:W3CDTF">2025-06-06T20:59:34Z</dcterms:modified>
</cp:coreProperties>
</file>