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eather.zhu\Downloads\"/>
    </mc:Choice>
  </mc:AlternateContent>
  <xr:revisionPtr revIDLastSave="0" documentId="13_ncr:1_{ED73C5B9-D14F-4AA8-9584-25FA377AA105}" xr6:coauthVersionLast="47" xr6:coauthVersionMax="47" xr10:uidLastSave="{00000000-0000-0000-0000-000000000000}"/>
  <bookViews>
    <workbookView xWindow="-110" yWindow="-110" windowWidth="19420" windowHeight="10300" xr2:uid="{24E4481C-26BB-464E-8FF7-5B971EE8BEA6}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as">'[2]1-Import Product Data Sheet'!$X$2</definedName>
    <definedName name="bigidea">[3]Lists!$I$6:$I$29</definedName>
    <definedName name="Brand">'[2]1-Import Product Data Sheet'!$N$102:$N$144</definedName>
    <definedName name="Branded">[3]Lists!$F$6:$F$38</definedName>
    <definedName name="CATEGORY">[4]Sheet1!$DW$2:$DW$3</definedName>
    <definedName name="color">[3]Lists!$J$6:$J$29</definedName>
    <definedName name="COLOR_FAMILY">'[5]x-Lists'!$AB$2:$AB$18</definedName>
    <definedName name="colour">[4]Sheet1!$EH$2:$EH$3</definedName>
    <definedName name="Cycle">[3]Lists!$E$6:$E$30</definedName>
    <definedName name="den">[3]Lists!$L$6:$L$29</definedName>
    <definedName name="division">'[6]X-PORTS'!$K$4:$K$12</definedName>
    <definedName name="FASHION">[7]LIST!$E$2:$E$7</definedName>
    <definedName name="foam">[4]Sheet1!$EC$2:$EC$3</definedName>
    <definedName name="FOBCostPerPiece">#REF!</definedName>
    <definedName name="INITIALBUY">[7]LIST!$G$2:$G$7</definedName>
    <definedName name="KD">[4]Sheet1!$DS$2:$DS$2</definedName>
    <definedName name="LIFESTYLE">[7]LIST!$C$2:$C$7</definedName>
    <definedName name="LOCALIZATION__PRICEPOINT">'[5]x-Lists'!$Z$2:$Z$4</definedName>
    <definedName name="M">[4]Sheet1!$EA$2:$EA$3</definedName>
    <definedName name="PACK">[4]Sheet1!$EE$2:$EE$3</definedName>
    <definedName name="PackageType">'[2]1-Import Product Data Sheet'!$L$102:$L$131</definedName>
    <definedName name="PDQList">'[2]1-Import Product Data Sheet'!$AR$1:$AR$24</definedName>
    <definedName name="PORT_IFF">[8]a!$A$10:$B$35</definedName>
    <definedName name="ports">'[6]X-PORTS'!$D$4:$D$33</definedName>
    <definedName name="PortSeq">'[2]1-Import Product Data Sheet'!$U$2</definedName>
    <definedName name="PortSeqLCL">#REF!</definedName>
    <definedName name="POtype">#REF!</definedName>
    <definedName name="PrevBuy">'[2]1-Import Product Data Sheet'!$AR$26:$AR$27</definedName>
    <definedName name="PRICE">[7]LIST!$B$2:$B$6</definedName>
    <definedName name="RateSeq">'[2]1-Import Product Data Sheet'!$X$2</definedName>
    <definedName name="THEME">'[5]x-Lists'!$AQ$2:$AQ$12</definedName>
    <definedName name="TREATMENT">'[5]x-Lists'!$AR$2:$AR$23</definedName>
    <definedName name="UNIT">[4]Sheet1!$EF$2:$EF$3</definedName>
    <definedName name="USPORTS">'[6]X-PORTS'!$I$5:$I$7</definedName>
    <definedName name="wood">[4]Sheet1!$EG$2:$EG$3</definedName>
    <definedName name="World1">[3]Lists!$H$6:$H$29</definedName>
    <definedName name="wvu.MARK.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1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2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3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4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  <definedName name="wvu.MARK._5" hidden="1">{TRUE,TRUE,-1.25,-15.5,484.5,350.25,FALSE,FALSE,FALSE,TRUE,0,1,#N/A,1,#N/A,11.6666666666667,26.2777777777778,1,FALSE,FALSE,3,TRUE,1,FALSE,75,"Swvu.MARK.","ACwvu.MARK.",#N/A,FALSE,FALSE,1,0,0.5,0.5,1,"","",TRUE,FALSE,FALSE,FALSE,1,65,#N/A,#N/A,FALSE,"=R17:R18","Rwvu.MARK.","Cwvu.MARK.",FALSE,FALSE,FALSE,1,300,300,FALSE,FALSE,FALSE,FALSE,TRUE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Y13" i="1" l="1"/>
  <c r="AQ13" i="1"/>
  <c r="AN13" i="1"/>
  <c r="AK13" i="1"/>
  <c r="AI13" i="1"/>
  <c r="AF13" i="1"/>
  <c r="AA13" i="1"/>
  <c r="AB13" i="1" s="1"/>
  <c r="AD13" i="1" s="1"/>
  <c r="S13" i="1"/>
  <c r="R13" i="1"/>
  <c r="AY12" i="1"/>
  <c r="AQ12" i="1"/>
  <c r="AN12" i="1"/>
  <c r="AK12" i="1"/>
  <c r="AI12" i="1"/>
  <c r="AF12" i="1"/>
  <c r="AA12" i="1"/>
  <c r="AB12" i="1" s="1"/>
  <c r="AD12" i="1" s="1"/>
  <c r="S12" i="1"/>
  <c r="R12" i="1"/>
  <c r="AY11" i="1"/>
  <c r="AQ11" i="1"/>
  <c r="AN11" i="1"/>
  <c r="AK11" i="1"/>
  <c r="AI11" i="1"/>
  <c r="AF11" i="1"/>
  <c r="AA11" i="1"/>
  <c r="AB11" i="1" s="1"/>
  <c r="AD11" i="1" s="1"/>
  <c r="S11" i="1"/>
  <c r="AG11" i="1" s="1"/>
  <c r="R11" i="1"/>
  <c r="AY10" i="1"/>
  <c r="AQ10" i="1"/>
  <c r="AN10" i="1"/>
  <c r="AK10" i="1"/>
  <c r="AI10" i="1"/>
  <c r="AF10" i="1"/>
  <c r="AA10" i="1"/>
  <c r="AB10" i="1" s="1"/>
  <c r="AD10" i="1" s="1"/>
  <c r="S10" i="1"/>
  <c r="R10" i="1"/>
  <c r="AY9" i="1"/>
  <c r="AQ9" i="1"/>
  <c r="AN9" i="1"/>
  <c r="AK9" i="1"/>
  <c r="AI9" i="1"/>
  <c r="AR9" i="1" s="1"/>
  <c r="AF9" i="1"/>
  <c r="AA9" i="1"/>
  <c r="AB9" i="1" s="1"/>
  <c r="AD9" i="1" s="1"/>
  <c r="S9" i="1"/>
  <c r="R9" i="1"/>
  <c r="AY8" i="1"/>
  <c r="AQ8" i="1"/>
  <c r="AN8" i="1"/>
  <c r="AK8" i="1"/>
  <c r="AI8" i="1"/>
  <c r="AF8" i="1"/>
  <c r="AA8" i="1"/>
  <c r="AB8" i="1" s="1"/>
  <c r="AD8" i="1" s="1"/>
  <c r="S8" i="1"/>
  <c r="R8" i="1"/>
  <c r="AY7" i="1"/>
  <c r="AQ7" i="1"/>
  <c r="AN7" i="1"/>
  <c r="AK7" i="1"/>
  <c r="AI7" i="1"/>
  <c r="AF7" i="1"/>
  <c r="AA7" i="1"/>
  <c r="AB7" i="1" s="1"/>
  <c r="AD7" i="1" s="1"/>
  <c r="S7" i="1"/>
  <c r="R7" i="1"/>
  <c r="AY6" i="1"/>
  <c r="AQ6" i="1"/>
  <c r="AN6" i="1"/>
  <c r="AK6" i="1"/>
  <c r="AI6" i="1"/>
  <c r="AF6" i="1"/>
  <c r="AA6" i="1"/>
  <c r="AB6" i="1" s="1"/>
  <c r="AD6" i="1" s="1"/>
  <c r="S6" i="1"/>
  <c r="R6" i="1"/>
  <c r="AY5" i="1"/>
  <c r="AQ5" i="1"/>
  <c r="AN5" i="1"/>
  <c r="AK5" i="1"/>
  <c r="AI5" i="1"/>
  <c r="AF5" i="1"/>
  <c r="AA5" i="1"/>
  <c r="AB5" i="1" s="1"/>
  <c r="AD5" i="1" s="1"/>
  <c r="S5" i="1"/>
  <c r="R5" i="1"/>
  <c r="AY4" i="1"/>
  <c r="AQ4" i="1"/>
  <c r="AN4" i="1"/>
  <c r="AK4" i="1"/>
  <c r="AI4" i="1"/>
  <c r="AF4" i="1"/>
  <c r="AA4" i="1"/>
  <c r="AB4" i="1" s="1"/>
  <c r="AD4" i="1" s="1"/>
  <c r="S4" i="1"/>
  <c r="R4" i="1"/>
  <c r="AY3" i="1"/>
  <c r="AQ3" i="1"/>
  <c r="AN3" i="1"/>
  <c r="AK3" i="1"/>
  <c r="AI3" i="1"/>
  <c r="AF3" i="1"/>
  <c r="AA3" i="1"/>
  <c r="AB3" i="1" s="1"/>
  <c r="AD3" i="1" s="1"/>
  <c r="S3" i="1"/>
  <c r="R3" i="1"/>
  <c r="AY2" i="1"/>
  <c r="AQ2" i="1"/>
  <c r="AN2" i="1"/>
  <c r="AK2" i="1"/>
  <c r="AI2" i="1"/>
  <c r="AF2" i="1"/>
  <c r="AA2" i="1"/>
  <c r="AB2" i="1" s="1"/>
  <c r="AD2" i="1" s="1"/>
  <c r="S2" i="1"/>
  <c r="R2" i="1"/>
  <c r="AR13" i="1" l="1"/>
  <c r="AS13" i="1" s="1"/>
  <c r="AR2" i="1"/>
  <c r="AG2" i="1"/>
  <c r="AR6" i="1"/>
  <c r="AS6" i="1" s="1"/>
  <c r="AX6" i="1" s="1"/>
  <c r="AS2" i="1"/>
  <c r="AX2" i="1" s="1"/>
  <c r="AR7" i="1"/>
  <c r="AS7" i="1" s="1"/>
  <c r="AX7" i="1" s="1"/>
  <c r="AG5" i="1"/>
  <c r="AG9" i="1"/>
  <c r="AR10" i="1"/>
  <c r="AS10" i="1" s="1"/>
  <c r="AR11" i="1"/>
  <c r="AS11" i="1" s="1"/>
  <c r="AT11" i="1" s="1"/>
  <c r="AG7" i="1"/>
  <c r="AG6" i="1"/>
  <c r="AG10" i="1"/>
  <c r="AG13" i="1"/>
  <c r="AR3" i="1"/>
  <c r="AS3" i="1" s="1"/>
  <c r="AX3" i="1" s="1"/>
  <c r="AR5" i="1"/>
  <c r="AS5" i="1" s="1"/>
  <c r="AS9" i="1"/>
  <c r="AX9" i="1" s="1"/>
  <c r="AR8" i="1"/>
  <c r="AS8" i="1" s="1"/>
  <c r="AR4" i="1"/>
  <c r="AS4" i="1" s="1"/>
  <c r="AT6" i="1"/>
  <c r="AG12" i="1"/>
  <c r="AG4" i="1"/>
  <c r="AG8" i="1"/>
  <c r="AR12" i="1"/>
  <c r="AS12" i="1" s="1"/>
  <c r="AG3" i="1"/>
  <c r="AX13" i="1" l="1"/>
  <c r="AT13" i="1"/>
  <c r="AT2" i="1"/>
  <c r="AT9" i="1"/>
  <c r="AX10" i="1"/>
  <c r="AT10" i="1"/>
  <c r="AT7" i="1"/>
  <c r="AX11" i="1"/>
  <c r="AT3" i="1"/>
  <c r="AT12" i="1"/>
  <c r="AX12" i="1"/>
  <c r="AT8" i="1"/>
  <c r="AX8" i="1"/>
  <c r="AX4" i="1"/>
  <c r="AT4" i="1"/>
  <c r="AX5" i="1"/>
  <c r="AT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R1" authorId="0" shapeId="0" xr:uid="{3996203A-EE05-476B-867D-09158BE61CF4}">
      <text>
        <r>
          <rPr>
            <sz val="11"/>
            <rFont val="Calibri"/>
            <family val="2"/>
          </rPr>
          <t>[China RMB Cost]/[Exchange Rate]</t>
        </r>
      </text>
    </comment>
    <comment ref="AA1" authorId="0" shapeId="0" xr:uid="{4ADB3A2B-270A-4631-B359-D33066CE8F0A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B1" authorId="0" shapeId="0" xr:uid="{05689502-DA7B-4386-B2E5-AEF0ED9C7A82}">
      <text>
        <r>
          <rPr>
            <sz val="11"/>
            <rFont val="Calibri"/>
            <family val="2"/>
          </rPr>
          <t>65/[Cubic Meter per Carton]*[Case Pack]</t>
        </r>
      </text>
    </comment>
    <comment ref="AD1" authorId="0" shapeId="0" xr:uid="{11F8E033-D1AF-4F83-9F96-3D17618A7EDC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G1" authorId="0" shapeId="0" xr:uid="{C66B0239-5AF9-4098-81E3-F8A91D0F2E00}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 xr:uid="{0916874D-E3F2-4966-A7F3-0BA72223C58F}">
      <text>
        <r>
          <rPr>
            <sz val="11"/>
            <rFont val="Calibri"/>
            <family val="2"/>
          </rPr>
          <t>[JLA FOB Price Quote (Value)]*[DA %]</t>
        </r>
      </text>
    </comment>
    <comment ref="AK1" authorId="0" shapeId="0" xr:uid="{29FD686E-9944-4BB5-B778-A103CFDDE936}">
      <text>
        <r>
          <rPr>
            <sz val="11"/>
            <rFont val="Calibri"/>
            <family val="2"/>
          </rPr>
          <t>[JLA FOB Price Quote (Value)]*[Rebate/Co-op %]</t>
        </r>
      </text>
    </comment>
    <comment ref="AN1" authorId="0" shapeId="0" xr:uid="{6C68F57F-C9B8-4B3F-8562-D505F22E05AB}">
      <text>
        <r>
          <rPr>
            <sz val="11"/>
            <rFont val="Calibri"/>
            <family val="2"/>
          </rPr>
          <t>[JLA FOB Price Quote (Value)]*[Load 1 %]</t>
        </r>
      </text>
    </comment>
    <comment ref="AQ1" authorId="0" shapeId="0" xr:uid="{6C0096CF-1172-45E5-8306-2F4C4872A925}">
      <text>
        <r>
          <rPr>
            <sz val="11"/>
            <rFont val="Calibri"/>
            <family val="2"/>
          </rPr>
          <t>[JLA FOB Price Quote (Value)]*[Load 2 %]</t>
        </r>
      </text>
    </comment>
    <comment ref="AR1" authorId="0" shapeId="0" xr:uid="{5319145A-F01B-4CF8-BA12-03FE9DAE2C7A}">
      <text>
        <r>
          <rPr>
            <sz val="11"/>
            <rFont val="Calibri"/>
            <family val="2"/>
          </rPr>
          <t>[DA $]+[Rebate/Co-op $]+[Load 1 $]+[Load 2 $]</t>
        </r>
      </text>
    </comment>
    <comment ref="AS1" authorId="0" shapeId="0" xr:uid="{673AEA25-5E7A-44F5-BFD4-01CFAC5D9552}">
      <text>
        <r>
          <rPr>
            <sz val="11"/>
            <rFont val="Calibri"/>
            <family val="2"/>
          </rPr>
          <t>[FOB Cost $ (Value)]+[DI Total Load $]</t>
        </r>
      </text>
    </comment>
    <comment ref="AT1" authorId="0" shapeId="0" xr:uid="{341BCA63-D3FA-4B86-997C-17413D9EF19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C0DCD20F-178A-4410-9D1D-9DF644CA8D17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763FE8C3-83EF-4D68-9576-531385ADCB1C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<sst xmlns="http://schemas.openxmlformats.org/spreadsheetml/2006/main" count="171" uniqueCount="71">
  <si>
    <t>Line No.</t>
  </si>
  <si>
    <t>Photo</t>
  </si>
  <si>
    <t>VIN/Art No.</t>
  </si>
  <si>
    <t>Brand</t>
  </si>
  <si>
    <t>Category</t>
  </si>
  <si>
    <t>Pattern</t>
  </si>
  <si>
    <t>Item Description</t>
  </si>
  <si>
    <t>Fabrication</t>
  </si>
  <si>
    <t>Size/Spec.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</si>
  <si>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</si>
  <si>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</si>
  <si>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</si>
  <si>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</si>
  <si>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</si>
  <si>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</si>
  <si>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</si>
  <si>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</si>
  <si>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</si>
  <si>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</si>
  <si>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</si>
  <si>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</si>
  <si>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</si>
  <si>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</si>
  <si>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</si>
  <si>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</si>
  <si>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</si>
  <si>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</si>
  <si>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</si>
  <si>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</si>
  <si>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</si>
  <si>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</si>
  <si>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</si>
  <si>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</si>
  <si>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Rebate/Co-op %</t>
  </si>
  <si>
    <t>Rebate/Co-op $</t>
  </si>
  <si>
    <t>Load 1</t>
  </si>
  <si>
    <t>Load 1 %</t>
  </si>
  <si>
    <t>Load 1 $</t>
  </si>
  <si>
    <t>Load 2</t>
  </si>
  <si>
    <t>Load 2 %</t>
  </si>
  <si>
    <t>Load 2 $</t>
  </si>
  <si>
    <t>DI Total Load $</t>
  </si>
  <si>
    <t>FOB Cost with Load $</t>
  </si>
  <si>
    <t>JLA FOB MU%</t>
  </si>
  <si>
    <t>JLA FOB Price Quote (Value)</t>
  </si>
  <si>
    <t>FOB Port</t>
  </si>
  <si>
    <t>Total Quantity</t>
  </si>
  <si>
    <t>Total Cost</t>
  </si>
  <si>
    <t>Total Sales</t>
  </si>
  <si>
    <t>Ruff Ruff</t>
    <phoneticPr fontId="0" type="noConversion"/>
  </si>
  <si>
    <t>Pet Throw</t>
  </si>
  <si>
    <t xml:space="preserve">500gsm print plush 1" folded edge; rolled in paper belly band, 12pcs/ctn, not compressed </t>
  </si>
  <si>
    <t>40x50"</t>
  </si>
  <si>
    <t>multi</t>
  </si>
  <si>
    <t>RS50-7641</t>
    <phoneticPr fontId="0" type="noConversion"/>
  </si>
  <si>
    <t>022164488074</t>
    <phoneticPr fontId="0" type="noConversion"/>
  </si>
  <si>
    <t>6307.90.9891</t>
  </si>
  <si>
    <t>Costume Party</t>
    <phoneticPr fontId="0" type="noConversion"/>
  </si>
  <si>
    <t>RS50-8117</t>
    <phoneticPr fontId="0" type="noConversion"/>
  </si>
  <si>
    <t>022164611427</t>
  </si>
  <si>
    <t>Checker</t>
    <phoneticPr fontId="0" type="noConversion"/>
  </si>
  <si>
    <t>RS50-8118</t>
    <phoneticPr fontId="0" type="noConversion"/>
  </si>
  <si>
    <t>022164611434</t>
  </si>
  <si>
    <t>Woof Woof</t>
    <phoneticPr fontId="0" type="noConversion"/>
  </si>
  <si>
    <t>RS50-7810</t>
    <phoneticPr fontId="0" type="noConversion"/>
  </si>
  <si>
    <t>022164518030</t>
    <phoneticPr fontId="0" type="noConversion"/>
  </si>
  <si>
    <t>Normal</t>
  </si>
  <si>
    <t>THROW</t>
  </si>
  <si>
    <t>Description-Short</t>
  </si>
  <si>
    <t>Unit of Measure</t>
  </si>
  <si>
    <t>Piece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</si>
</sst>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[$¥-478]#,##0.00"/>
    <numFmt numFmtId="165" formatCode="&quot;$&quot;#,##0.00"/>
    <numFmt numFmtId="166" formatCode="[$$-409]#,##0.00_ ;\-[$$-409]#,##0.00\ "/>
    <numFmt numFmtId="168" formatCode="0.0"/>
  </numFmts>
  <fonts count="1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宋体"/>
      <family val="3"/>
      <charset val="134"/>
    </font>
    <font>
      <sz val="12"/>
      <color theme="1"/>
      <name val="Arial"/>
      <family val="2"/>
    </font>
    <font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166" fontId="8" fillId="0" borderId="0">
      <alignment vertical="center"/>
    </xf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64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65" fontId="0" fillId="0" borderId="2" xfId="0" applyNumberFormat="1" applyBorder="1" applyAlignment="1">
      <alignment wrapText="1"/>
    </xf>
    <xf numFmtId="1" fontId="0" fillId="0" borderId="2" xfId="0" applyNumberForma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 wrapText="1"/>
    </xf>
    <xf numFmtId="2" fontId="2" fillId="2" borderId="2" xfId="0" applyNumberFormat="1" applyFont="1" applyFill="1" applyBorder="1" applyAlignment="1">
      <alignment horizontal="center" wrapText="1"/>
    </xf>
    <xf numFmtId="165" fontId="5" fillId="2" borderId="2" xfId="1" applyNumberFormat="1" applyFont="1" applyFill="1" applyBorder="1" applyAlignment="1">
      <alignment wrapText="1"/>
    </xf>
    <xf numFmtId="165" fontId="2" fillId="6" borderId="1" xfId="0" applyNumberFormat="1" applyFont="1" applyFill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center" wrapText="1"/>
    </xf>
    <xf numFmtId="1" fontId="2" fillId="0" borderId="2" xfId="0" applyNumberFormat="1" applyFont="1" applyBorder="1" applyAlignment="1">
      <alignment horizontal="center" wrapText="1"/>
    </xf>
    <xf numFmtId="2" fontId="5" fillId="0" borderId="2" xfId="1" applyNumberFormat="1" applyFont="1" applyBorder="1" applyAlignment="1">
      <alignment wrapText="1"/>
    </xf>
    <xf numFmtId="1" fontId="5" fillId="0" borderId="2" xfId="1" applyNumberFormat="1" applyFont="1" applyBorder="1" applyAlignment="1">
      <alignment wrapText="1"/>
    </xf>
    <xf numFmtId="165" fontId="5" fillId="0" borderId="2" xfId="1" applyNumberFormat="1" applyFont="1" applyBorder="1" applyAlignment="1">
      <alignment wrapText="1"/>
    </xf>
    <xf numFmtId="10" fontId="2" fillId="0" borderId="2" xfId="0" applyNumberFormat="1" applyFont="1" applyBorder="1" applyAlignment="1">
      <alignment horizontal="center" wrapText="1"/>
    </xf>
    <xf numFmtId="165" fontId="5" fillId="4" borderId="2" xfId="1" applyNumberFormat="1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5" fillId="3" borderId="2" xfId="1" applyFont="1" applyFill="1" applyBorder="1" applyAlignment="1">
      <alignment wrapText="1"/>
    </xf>
    <xf numFmtId="165" fontId="6" fillId="3" borderId="1" xfId="1" applyNumberFormat="1" applyFont="1" applyFill="1" applyBorder="1" applyAlignment="1">
      <alignment wrapText="1"/>
    </xf>
    <xf numFmtId="165" fontId="2" fillId="0" borderId="2" xfId="0" applyNumberFormat="1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wrapText="1"/>
    </xf>
    <xf numFmtId="0" fontId="7" fillId="0" borderId="2" xfId="0" applyFont="1" applyBorder="1" applyAlignment="1">
      <alignment horizontal="center" vertical="center"/>
    </xf>
    <xf numFmtId="166" fontId="4" fillId="4" borderId="2" xfId="2" applyFont="1" applyFill="1" applyBorder="1">
      <alignment vertical="center"/>
    </xf>
    <xf numFmtId="166" fontId="4" fillId="4" borderId="2" xfId="2" quotePrefix="1" applyFont="1" applyFill="1" applyBorder="1">
      <alignment vertical="center"/>
    </xf>
    <xf numFmtId="164" fontId="0" fillId="0" borderId="2" xfId="0" applyNumberFormat="1" applyBorder="1" applyAlignment="1">
      <alignment wrapText="1"/>
    </xf>
    <xf numFmtId="2" fontId="0" fillId="0" borderId="2" xfId="0" applyNumberFormat="1" applyBorder="1" applyAlignment="1">
      <alignment wrapText="1"/>
    </xf>
    <xf numFmtId="165" fontId="0" fillId="7" borderId="2" xfId="3" applyNumberFormat="1" applyFont="1" applyFill="1" applyBorder="1" applyAlignment="1">
      <alignment wrapText="1"/>
    </xf>
    <xf numFmtId="165" fontId="0" fillId="0" borderId="1" xfId="0" applyNumberFormat="1" applyBorder="1" applyAlignment="1">
      <alignment wrapText="1"/>
    </xf>
    <xf numFmtId="1" fontId="1" fillId="0" borderId="2" xfId="0" applyNumberFormat="1" applyFont="1" applyBorder="1" applyAlignment="1">
      <alignment wrapText="1"/>
    </xf>
    <xf numFmtId="2" fontId="0" fillId="7" borderId="2" xfId="0" applyNumberFormat="1" applyFill="1" applyBorder="1" applyAlignment="1">
      <alignment wrapText="1"/>
    </xf>
    <xf numFmtId="1" fontId="0" fillId="7" borderId="2" xfId="0" applyNumberFormat="1" applyFill="1" applyBorder="1" applyAlignment="1">
      <alignment wrapText="1"/>
    </xf>
    <xf numFmtId="165" fontId="0" fillId="7" borderId="2" xfId="0" applyNumberFormat="1" applyFill="1" applyBorder="1" applyAlignment="1">
      <alignment wrapText="1"/>
    </xf>
    <xf numFmtId="10" fontId="0" fillId="0" borderId="2" xfId="0" applyNumberFormat="1" applyBorder="1" applyAlignment="1">
      <alignment wrapText="1"/>
    </xf>
    <xf numFmtId="10" fontId="0" fillId="7" borderId="2" xfId="4" applyNumberFormat="1" applyFont="1" applyFill="1" applyBorder="1" applyAlignment="1">
      <alignment wrapText="1"/>
    </xf>
    <xf numFmtId="0" fontId="9" fillId="0" borderId="2" xfId="0" applyFont="1" applyBorder="1" applyAlignment="1">
      <alignment horizontal="center" vertical="center"/>
    </xf>
    <xf numFmtId="166" fontId="10" fillId="4" borderId="2" xfId="2" applyFont="1" applyFill="1" applyBorder="1">
      <alignment vertical="center"/>
    </xf>
    <xf numFmtId="168" fontId="2" fillId="0" borderId="2" xfId="0" applyNumberFormat="1" applyFont="1" applyBorder="1" applyAlignment="1">
      <alignment horizontal="center" wrapText="1"/>
    </xf>
    <xf numFmtId="168" fontId="0" fillId="0" borderId="2" xfId="0" applyNumberFormat="1" applyBorder="1" applyAlignment="1">
      <alignment wrapText="1"/>
    </xf>
    <xf numFmtId="168" fontId="0" fillId="0" borderId="0" xfId="0" applyNumberFormat="1" applyAlignment="1">
      <alignment wrapText="1"/>
    </xf>
    <xf numFmtId="0" fontId="1" fillId="0" borderId="2" xfId="0" applyFont="1" applyBorder="1" applyAlignment="1">
      <alignment wrapText="1"/>
    </xf>
    <xf numFmtId="0" fontId="2" fillId="4" borderId="2" xfId="5" applyFont="1" applyFill="1" applyBorder="1" applyAlignment="1">
      <alignment horizontal="center" wrapText="1"/>
    </xf>
  </cellXfs>
  <cellStyles count="6">
    <cellStyle name="Currency 2" xfId="3" xr:uid="{10096015-72E5-4215-9C46-234455DB58B9}"/>
    <cellStyle name="Normal" xfId="0" builtinId="0"/>
    <cellStyle name="Normal 2" xfId="5" xr:uid="{C88B331B-9E1E-4D0D-AFBD-4DCB21B7EC4E}"/>
    <cellStyle name="Normal 2 18 2" xfId="1" xr:uid="{F498B64F-7F3B-459A-823F-5B2A531862CC}"/>
    <cellStyle name="Percent 2" xfId="4" xr:uid="{57C0B758-149B-41AE-9BB9-F7F91A7E7BEE}"/>
    <cellStyle name="常规 19" xfId="2" xr:uid="{7512DEE6-FF58-4FF9-8921-B5AAA255E38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heather.zhu\Downloads\Ross%20Holiday25%20500gsm%20PT%20Throw%20DI%20commit%206.23.2025.xlsx" TargetMode="External"/><Relationship Id="rId1" Type="http://schemas.openxmlformats.org/officeDocument/2006/relationships/externalLinkPath" Target="Ross%20Holiday25%20500gsm%20PT%20Throw%20DI%20commit%206.23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chenlihui\Local%20Settings\Temporary%20Internet%20Files\OLK9A\Import%20Product%20Data%20Sheet%204%20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chrissys\Local%20Settings\Temporary%20Internet%20Files\Content.Outlook\N7IN4LHD\PO%20Worksheet%20Matrix%20with%20Attribute%20Tab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20845;&#37096;\joyce\customer\CS\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Users\gaellyns\Desktop\Copy%20of%20PO%20Worksheet%20Bundle16-Linens-Textiles-02_23_15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zhangjun\Local%20Settings\Temporary%20Internet%20Files\Content.Outlook\YD2T8D84\ee%20cold%20weather%20ex%206-28%20%207-26%20-30%209-27%202015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kathy.li\Local%20Settings\Temporary%20Internet%20Files\Content.Outlook\7E91LGYA\bombay%20minkberber%20ex%20china%207-1-1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mitment"/>
      <sheetName val="Item"/>
      <sheetName val="HZ CCD 2.12.2025"/>
      <sheetName val="CCF 9.19.2024"/>
      <sheetName val="RS ordres 6.21.2025"/>
      <sheetName val="ValueSelection"/>
      <sheetName val="Data"/>
    </sheetNames>
    <sheetDataSet>
      <sheetData sheetId="0"/>
      <sheetData sheetId="1"/>
      <sheetData sheetId="2">
        <row r="70">
          <cell r="K70">
            <v>2.44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-Import Product Data Sheet"/>
      <sheetName val="2-Cost Breakdown"/>
      <sheetName val="3-Features &amp; Benefits"/>
      <sheetName val="4-Food"/>
      <sheetName val="IPDS Instructions"/>
      <sheetName val="RefData"/>
    </sheetNames>
    <sheetDataSet>
      <sheetData sheetId="0">
        <row r="1">
          <cell r="AR1" t="str">
            <v xml:space="preserve">•PDQ-6 RFP – 6" shelf PDQ w/reinforced Front Panel </v>
          </cell>
        </row>
        <row r="2">
          <cell r="U2">
            <v>23</v>
          </cell>
          <cell r="X2">
            <v>3</v>
          </cell>
          <cell r="AR2" t="str">
            <v>•PDQ-6 RFP+C – 6" shelf PDQ w/reinforced Front Panel + Cover</v>
          </cell>
        </row>
        <row r="3">
          <cell r="AR3" t="str">
            <v xml:space="preserve">•PDQ-12 RFP – 12" shelf PDQ w/reinforced Front Panel </v>
          </cell>
        </row>
        <row r="4">
          <cell r="AR4" t="str">
            <v>•PDQ-12 RFP+C – 12" shelf PDQ w/reinforced Front Panel  + Cover</v>
          </cell>
        </row>
        <row r="5">
          <cell r="AR5" t="str">
            <v xml:space="preserve">•PDQ-24 RFP – 24" shelf PDQ w/reinforced Front Panel </v>
          </cell>
        </row>
        <row r="6">
          <cell r="AR6" t="str">
            <v>•PDQ-24 RFP+C – 24" shelf PDQ w/reinforced Front Panel + Cover</v>
          </cell>
        </row>
        <row r="7">
          <cell r="AR7" t="str">
            <v>•PDQ RFP – OTHER SIZE shelf PDQ w/reinforced Front Panel - Please specify size in "Notes for Job Ticket" column shel</v>
          </cell>
        </row>
        <row r="8">
          <cell r="AR8" t="str">
            <v>•PDQ RFP+C – OTHER SIZE shelf PDQ w/reinforced Front Panel + Cover - Please specify size in "Notes for Job Ticket" column shel</v>
          </cell>
        </row>
        <row r="9">
          <cell r="AR9" t="str">
            <v xml:space="preserve">•PDQ-6 RFSP – 6" shelf PDQ w/reinforced Front and Side Panel </v>
          </cell>
        </row>
        <row r="10">
          <cell r="AR10" t="str">
            <v>•PDQ-6 RFSP+C – 6" shelf PDQ w/reinforced Front and Side Panel + Cover</v>
          </cell>
        </row>
        <row r="11">
          <cell r="AR11" t="str">
            <v xml:space="preserve">•PDQ-12 RFSP – 12" shelf PDQ w/reinforced Front and Side Panel </v>
          </cell>
        </row>
        <row r="12">
          <cell r="AR12" t="str">
            <v xml:space="preserve">•PDQ-12 RFSP+C – 12" shelf PDQ w/reinforced Front and Side Panel + Cover </v>
          </cell>
        </row>
        <row r="13">
          <cell r="AR13" t="str">
            <v xml:space="preserve">•PDQ-24 RFSP – 24" shelf PDQ w/reinforced Front and Side Panel </v>
          </cell>
        </row>
        <row r="14">
          <cell r="AR14" t="str">
            <v>•PDQ-24 RFSP+C – 24" shelf PDQ w/reinforced Front and Side Panel + Cover</v>
          </cell>
        </row>
        <row r="15">
          <cell r="AR15" t="str">
            <v>•PDQ RFSP – OTHER SIZE shelf PDQ w/reinforced Front and Side Panel - Please specify size in "Notes for Job Ticket" column shel</v>
          </cell>
        </row>
        <row r="16">
          <cell r="AR16" t="str">
            <v>•PDQ RFSP+C – OTHER SIZE shelf PDQ w/reinforced Front and Side Panel + Cover - Please specify size in "Notes for Job Ticket" column shel</v>
          </cell>
        </row>
        <row r="17">
          <cell r="AR17" t="str">
            <v xml:space="preserve">•PDQ-6 RHWFP – 6" shelf PDQ w/reinforced High Wall Front Panel </v>
          </cell>
        </row>
        <row r="18">
          <cell r="AR18" t="str">
            <v>•PDQ-6 RHWFP+C – 6" shelf PDQ w/reinforced High Wall Front Panel  + Cover</v>
          </cell>
        </row>
        <row r="19">
          <cell r="AR19" t="str">
            <v xml:space="preserve">•PDQ-12 RHWFP – 12" shelf PDQ w/reinforced High Wall Front Panel </v>
          </cell>
        </row>
        <row r="20">
          <cell r="AR20" t="str">
            <v>•PDQ-12 RHWFP+C – 12" shelf PDQ w/reinforced High Wall Front Panel  + Cover</v>
          </cell>
        </row>
        <row r="21">
          <cell r="AR21" t="str">
            <v>•PDQ-24 RHWFP – 24" shelf PDQ w/reinforced High Wall Front Panel</v>
          </cell>
        </row>
        <row r="22">
          <cell r="AR22" t="str">
            <v>•PDQ-24 RHWFP+C – 24" shelf PDQ w/reinforced High Wall Front Panel + Cover</v>
          </cell>
        </row>
        <row r="23">
          <cell r="AR23" t="str">
            <v>•PDQ RHWFP – OTHER SIZE shelf PDQ w/reinforced High Wall Front Panel - Please specify size in "Notes for Job Ticket" column shel</v>
          </cell>
        </row>
        <row r="24">
          <cell r="AR24" t="str">
            <v xml:space="preserve">•PDQ RHWFP+C – OTHER SIZE PDQ w/reinforced High Wall Front Panel  + Cover - Please specify size in "Notes for Job Ticket" column shelf </v>
          </cell>
        </row>
        <row r="26">
          <cell r="AR26" t="str">
            <v>yes</v>
          </cell>
        </row>
        <row r="27">
          <cell r="AR27" t="str">
            <v>no</v>
          </cell>
        </row>
        <row r="102">
          <cell r="L102" t="str">
            <v>•ABL–Acetate Box with Label</v>
          </cell>
          <cell r="N102" t="str">
            <v>AUTOMATICS</v>
          </cell>
        </row>
        <row r="103">
          <cell r="L103" t="str">
            <v>•ABNI–Acetate Box No Insert</v>
          </cell>
          <cell r="N103" t="str">
            <v>BBQ GRATES</v>
          </cell>
        </row>
        <row r="104">
          <cell r="L104" t="str">
            <v>•ACCB–Acetate Cover Color Box</v>
          </cell>
          <cell r="N104" t="str">
            <v>BEQUEST</v>
          </cell>
        </row>
        <row r="105">
          <cell r="L105" t="str">
            <v>•BB–Brown Box Line Art</v>
          </cell>
          <cell r="N105" t="str">
            <v>BIG LOTS PRIVATE LABEL</v>
          </cell>
        </row>
        <row r="106">
          <cell r="L106" t="str">
            <v>•BBCL–Brown Box with Color Label</v>
          </cell>
          <cell r="N106" t="str">
            <v>BRIDGEPORT JUVENILE</v>
          </cell>
        </row>
        <row r="107">
          <cell r="L107" t="str">
            <v>•BC–Blister or Backer Card</v>
          </cell>
          <cell r="N107" t="str">
            <v>BRIDGEPORT OFFICE</v>
          </cell>
        </row>
        <row r="108">
          <cell r="L108" t="str">
            <v>•BWL–Black and White Label</v>
          </cell>
          <cell r="N108" t="str">
            <v>CAMPLIFE</v>
          </cell>
        </row>
        <row r="109">
          <cell r="L109" t="str">
            <v>•BBL–Brown Box line art</v>
          </cell>
          <cell r="N109" t="str">
            <v>CLASSIC QUARTERS</v>
          </cell>
        </row>
        <row r="110">
          <cell r="L110" t="str">
            <v>•BWCL–Bulk with Color Label</v>
          </cell>
          <cell r="N110" t="str">
            <v>CLASSIC QUARTERS - CLOCKS &amp; FRAMES</v>
          </cell>
        </row>
        <row r="111">
          <cell r="L111" t="str">
            <v>•CB–Color Box</v>
          </cell>
          <cell r="N111" t="str">
            <v>CLIMATE KEEPER FANS</v>
          </cell>
        </row>
        <row r="112">
          <cell r="L112" t="str">
            <v>•CBW–Color Box with Window</v>
          </cell>
          <cell r="N112" t="str">
            <v>CLIMATE KEEPER HEATERS</v>
          </cell>
        </row>
        <row r="113">
          <cell r="L113" t="str">
            <v>•CLR–Color Label with Retail</v>
          </cell>
          <cell r="N113" t="str">
            <v>COMFEES</v>
          </cell>
        </row>
        <row r="114">
          <cell r="L114" t="str">
            <v>•CS–Clam Shell</v>
          </cell>
          <cell r="N114" t="str">
            <v>COUNTER COOK</v>
          </cell>
        </row>
        <row r="115">
          <cell r="L115" t="str">
            <v>•DBC–Double Blister Card</v>
          </cell>
          <cell r="N115" t="str">
            <v>DAKIN</v>
          </cell>
        </row>
        <row r="116">
          <cell r="L116" t="str">
            <v>•DCC–Die Cut Card</v>
          </cell>
          <cell r="N116" t="str">
            <v>DAKIN INFANT</v>
          </cell>
        </row>
        <row r="117">
          <cell r="L117" t="str">
            <v>•HC–Header Card</v>
          </cell>
          <cell r="N117" t="str">
            <v>DAKIN COMFORTS</v>
          </cell>
        </row>
        <row r="118">
          <cell r="L118" t="str">
            <v>•HT–Hang Tag</v>
          </cell>
          <cell r="N118" t="str">
            <v>DAKIN NATURALS</v>
          </cell>
        </row>
        <row r="119">
          <cell r="L119" t="str">
            <v>•I–Insert</v>
          </cell>
          <cell r="N119" t="str">
            <v>DAKIN PREMIER</v>
          </cell>
        </row>
        <row r="120">
          <cell r="L120" t="str">
            <v>•PARTSP-Partitioned Side Panel</v>
          </cell>
          <cell r="N120" t="str">
            <v>E SOURCE - MAGENTA</v>
          </cell>
        </row>
        <row r="121">
          <cell r="L121" t="str">
            <v>•PBH–Polybag with Header</v>
          </cell>
          <cell r="N121" t="str">
            <v>E SOURCE - BLUE</v>
          </cell>
        </row>
        <row r="122">
          <cell r="L122" t="str">
            <v>•PBI–Polybag with Insert</v>
          </cell>
          <cell r="N122" t="str">
            <v>FRESH FINDS</v>
          </cell>
        </row>
        <row r="123">
          <cell r="L123" t="str">
            <v>•PSH–Printed Sleeve with Header</v>
          </cell>
          <cell r="N123" t="str">
            <v>FRESH LIVING</v>
          </cell>
        </row>
        <row r="124">
          <cell r="L124" t="str">
            <v>•PSP-Pegged Side Panel</v>
          </cell>
          <cell r="N124" t="str">
            <v>GAME DAY GEAR</v>
          </cell>
        </row>
        <row r="125">
          <cell r="L125" t="str">
            <v>•SC–Slide Card</v>
          </cell>
          <cell r="N125" t="str">
            <v>GREAT GATHERINGS</v>
          </cell>
        </row>
        <row r="126">
          <cell r="L126" t="str">
            <v>•SWL–Shrink Wrap with Label</v>
          </cell>
          <cell r="N126" t="str">
            <v>GREAT GATHERINGS COOKWARE &amp; BAKEWARE</v>
          </cell>
        </row>
        <row r="127">
          <cell r="L127" t="str">
            <v>•SWPT–Shrink Wrap with Printed Tray</v>
          </cell>
          <cell r="N127" t="str">
            <v>GREAT GATHERINGS DINNERWARE</v>
          </cell>
        </row>
        <row r="128">
          <cell r="L128" t="str">
            <v>•TOC–Tie-On Card</v>
          </cell>
          <cell r="N128" t="str">
            <v>GREAT GATHERINGS SUMMERTIME</v>
          </cell>
        </row>
        <row r="129">
          <cell r="L129" t="str">
            <v>•WACC–Wraparound Color Card</v>
          </cell>
          <cell r="N129" t="str">
            <v>IT'S A KEEPER</v>
          </cell>
        </row>
        <row r="130">
          <cell r="L130" t="str">
            <v>•WACL–Wraparound Color Label</v>
          </cell>
          <cell r="N130" t="str">
            <v>LIVING COLORS</v>
          </cell>
        </row>
        <row r="131">
          <cell r="L131" t="str">
            <v>•WBCL–White Box with Color Label</v>
          </cell>
          <cell r="N131" t="str">
            <v>ONCE UPON A TIME</v>
          </cell>
        </row>
        <row r="132">
          <cell r="N132" t="str">
            <v>PEERLESS PET</v>
          </cell>
        </row>
        <row r="133">
          <cell r="N133" t="str">
            <v>PEERLESS PET HOLIDAY</v>
          </cell>
        </row>
        <row r="134">
          <cell r="N134" t="str">
            <v>READY SET ROOM</v>
          </cell>
        </row>
        <row r="135">
          <cell r="N135" t="str">
            <v>READY SET ROOM JUVENILE BOY</v>
          </cell>
        </row>
        <row r="136">
          <cell r="N136" t="str">
            <v>READY SET ROOM JUVENILE GIRL</v>
          </cell>
        </row>
        <row r="137">
          <cell r="N137" t="str">
            <v>RIVAL</v>
          </cell>
        </row>
        <row r="138">
          <cell r="N138" t="str">
            <v>SHOP BASICS</v>
          </cell>
        </row>
        <row r="139">
          <cell r="N139" t="str">
            <v>SOUNDBODY</v>
          </cell>
        </row>
        <row r="140">
          <cell r="N140" t="str">
            <v>STYLE ELEMENTS</v>
          </cell>
        </row>
        <row r="141">
          <cell r="N141" t="str">
            <v>VILLAGE GREEN</v>
          </cell>
        </row>
        <row r="142">
          <cell r="N142" t="str">
            <v>WESTMINSTER CLASSICS</v>
          </cell>
        </row>
        <row r="143">
          <cell r="N143" t="str">
            <v>WESTMINSTER CLASSICS PREMIER</v>
          </cell>
        </row>
        <row r="144">
          <cell r="N144" t="str">
            <v>WILSON &amp; FISHER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mple PO worksheet"/>
      <sheetName val="Attribute Assignment"/>
      <sheetName val="Lists"/>
    </sheetNames>
    <sheetDataSet>
      <sheetData sheetId="0"/>
      <sheetData sheetId="1"/>
      <sheetData sheetId="2" refreshError="1">
        <row r="7">
          <cell r="E7" t="str">
            <v>Basic</v>
          </cell>
          <cell r="F7" t="str">
            <v>Yes</v>
          </cell>
          <cell r="H7" t="str">
            <v>a</v>
          </cell>
          <cell r="I7" t="str">
            <v>d</v>
          </cell>
          <cell r="J7" t="str">
            <v>g</v>
          </cell>
          <cell r="L7" t="str">
            <v>m</v>
          </cell>
        </row>
        <row r="8">
          <cell r="E8" t="str">
            <v>Fash/ Seas.Basic</v>
          </cell>
          <cell r="F8" t="str">
            <v>No</v>
          </cell>
          <cell r="H8" t="str">
            <v>b</v>
          </cell>
          <cell r="I8" t="str">
            <v>e</v>
          </cell>
          <cell r="J8" t="str">
            <v>h</v>
          </cell>
          <cell r="L8" t="str">
            <v>n</v>
          </cell>
        </row>
        <row r="9">
          <cell r="E9" t="str">
            <v>Fashion</v>
          </cell>
          <cell r="H9" t="str">
            <v>c</v>
          </cell>
          <cell r="I9" t="str">
            <v>f</v>
          </cell>
          <cell r="J9" t="str">
            <v>i</v>
          </cell>
          <cell r="L9" t="str">
            <v>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LIST"/>
      <sheetName val="Mapping"/>
      <sheetName val="Furniture_Protector"/>
      <sheetName val="Shower_Curtain"/>
      <sheetName val="Sheet_Pillowcase"/>
      <sheetName val="Blanket_Throw"/>
      <sheetName val="Bedding_Set"/>
      <sheetName val="Bedding_Accessories"/>
      <sheetName val="Bath_Rug"/>
      <sheetName val="Bath_Accessories"/>
      <sheetName val="a"/>
      <sheetName val="COO"/>
    </sheetNames>
    <sheetDataSet>
      <sheetData sheetId="0" refreshError="1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eader Only"/>
      <sheetName val="Bulk or Prepack"/>
      <sheetName val="Complex Prepack"/>
      <sheetName val="Complex Multi-Ship"/>
      <sheetName val="Multi-Ship Dates"/>
      <sheetName val="Volume Ranks"/>
      <sheetName val="Ticket-Item Setup"/>
      <sheetName val="Attribute Assignment"/>
      <sheetName val="x-Helpful Notes"/>
      <sheetName val="x-Lists"/>
      <sheetName val="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Z2" t="str">
            <v>LOW</v>
          </cell>
          <cell r="AB2" t="str">
            <v>ASSORTED</v>
          </cell>
          <cell r="AQ2" t="str">
            <v>BASIC</v>
          </cell>
          <cell r="AR2" t="str">
            <v>3D</v>
          </cell>
        </row>
        <row r="3">
          <cell r="Z3" t="str">
            <v>MID</v>
          </cell>
          <cell r="AB3" t="str">
            <v>BEIGE-TAN</v>
          </cell>
          <cell r="AQ3" t="str">
            <v>COASTAL</v>
          </cell>
          <cell r="AR3" t="str">
            <v>APPLIQUE</v>
          </cell>
        </row>
        <row r="4">
          <cell r="Z4" t="str">
            <v>HIGH</v>
          </cell>
          <cell r="AB4" t="str">
            <v>BLACK</v>
          </cell>
          <cell r="AQ4" t="str">
            <v>DEN</v>
          </cell>
          <cell r="AR4" t="str">
            <v>BRUSHED</v>
          </cell>
        </row>
        <row r="5">
          <cell r="AB5" t="str">
            <v>BLUE</v>
          </cell>
          <cell r="AQ5" t="str">
            <v>FEMININE</v>
          </cell>
          <cell r="AR5" t="str">
            <v>BURNOUT</v>
          </cell>
        </row>
        <row r="6">
          <cell r="AB6" t="str">
            <v>BROWN</v>
          </cell>
          <cell r="AQ6" t="str">
            <v>GLAMOUR</v>
          </cell>
          <cell r="AR6" t="str">
            <v>CHENILLE</v>
          </cell>
        </row>
        <row r="7">
          <cell r="AB7" t="str">
            <v>GREEN</v>
          </cell>
          <cell r="AQ7" t="str">
            <v>GLOBAL</v>
          </cell>
          <cell r="AR7" t="str">
            <v>COLOR BLOCK</v>
          </cell>
        </row>
        <row r="8">
          <cell r="AB8" t="str">
            <v>GREY</v>
          </cell>
          <cell r="AQ8" t="str">
            <v>HOLIDAY-SEASONAL</v>
          </cell>
          <cell r="AR8" t="str">
            <v>EMBELLISHMENT</v>
          </cell>
        </row>
        <row r="9">
          <cell r="AB9" t="str">
            <v>METALLIC</v>
          </cell>
          <cell r="AQ9" t="str">
            <v>MASCULINE</v>
          </cell>
          <cell r="AR9" t="str">
            <v>EMBROIDERY</v>
          </cell>
        </row>
        <row r="10">
          <cell r="AB10" t="str">
            <v>MULTI-COLOR</v>
          </cell>
          <cell r="AQ10" t="str">
            <v>MODERN</v>
          </cell>
          <cell r="AR10" t="str">
            <v>FLOCK</v>
          </cell>
        </row>
        <row r="11">
          <cell r="AB11" t="str">
            <v>NAVY</v>
          </cell>
          <cell r="AQ11" t="str">
            <v>SEASONAL</v>
          </cell>
          <cell r="AR11" t="str">
            <v>GLITTER</v>
          </cell>
        </row>
        <row r="12">
          <cell r="AB12" t="str">
            <v>OFF WHITE-NATURAL</v>
          </cell>
          <cell r="AQ12" t="str">
            <v>TYPOGRAPHY</v>
          </cell>
          <cell r="AR12" t="str">
            <v>GLOBAL</v>
          </cell>
        </row>
        <row r="13">
          <cell r="AB13" t="str">
            <v>ORANGE</v>
          </cell>
          <cell r="AR13" t="str">
            <v>JACQUARD</v>
          </cell>
        </row>
        <row r="14">
          <cell r="AB14" t="str">
            <v>PINK</v>
          </cell>
          <cell r="AR14" t="str">
            <v>METALLIC-APPLIQUE</v>
          </cell>
        </row>
        <row r="15">
          <cell r="AB15" t="str">
            <v>PURPLE</v>
          </cell>
          <cell r="AR15" t="str">
            <v>METALLIC-PRINT</v>
          </cell>
        </row>
        <row r="16">
          <cell r="AB16" t="str">
            <v>RED</v>
          </cell>
          <cell r="AR16" t="str">
            <v>PINTUCK</v>
          </cell>
        </row>
        <row r="17">
          <cell r="AB17" t="str">
            <v>WHITE</v>
          </cell>
          <cell r="AR17" t="str">
            <v>PLUSH</v>
          </cell>
        </row>
        <row r="18">
          <cell r="AB18" t="str">
            <v>YELLOW</v>
          </cell>
          <cell r="AR18" t="str">
            <v>PRINT</v>
          </cell>
        </row>
        <row r="19">
          <cell r="AR19" t="str">
            <v>QUILTED</v>
          </cell>
        </row>
        <row r="20">
          <cell r="AR20" t="str">
            <v>RUFFLE</v>
          </cell>
        </row>
        <row r="21">
          <cell r="AR21" t="str">
            <v>SEQUINS</v>
          </cell>
        </row>
        <row r="22">
          <cell r="AR22" t="str">
            <v>SOLID</v>
          </cell>
        </row>
        <row r="23">
          <cell r="AR23" t="str">
            <v>TEXTURE</v>
          </cell>
        </row>
      </sheetData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X-Cheat sheet"/>
      <sheetName val="EX 6-28"/>
      <sheetName val="EX 7-26"/>
      <sheetName val="EX 8-30"/>
      <sheetName val="EX 9-27"/>
      <sheetName val="X-VENDOR INSTRUCTIONS"/>
      <sheetName val="X-VENDOR SPEC PAGE"/>
      <sheetName val="X-VENDOR CTPAT"/>
      <sheetName val="X-VENDOR 10+2"/>
      <sheetName val="X-VENDOR GENERAL CONFORMITY"/>
      <sheetName val="X-LACY ACT"/>
      <sheetName val="X-LIST"/>
      <sheetName val="X-PORTS"/>
      <sheetName val="x-Lists"/>
      <sheetName val="SUBCATS INTERNAL USE"/>
      <sheetName val="DOMESTIC Work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3">
          <cell r="C3" t="str">
            <v>CLASSIC</v>
          </cell>
        </row>
      </sheetData>
      <sheetData sheetId="12">
        <row r="4">
          <cell r="D4" t="str">
            <v>CHINA DALIAN - CNDLC</v>
          </cell>
          <cell r="K4" t="str">
            <v>COATS-1</v>
          </cell>
        </row>
        <row r="5">
          <cell r="D5" t="str">
            <v>CHINA FUZHOU - CNFOC</v>
          </cell>
          <cell r="I5" t="str">
            <v>USLAX</v>
          </cell>
          <cell r="K5" t="str">
            <v>SPORTS-2</v>
          </cell>
        </row>
        <row r="6">
          <cell r="D6" t="str">
            <v>CHINA HONG KONG - HKHKG</v>
          </cell>
          <cell r="I6" t="str">
            <v>USNYC</v>
          </cell>
          <cell r="K6" t="str">
            <v>KIDS-3</v>
          </cell>
        </row>
        <row r="7">
          <cell r="D7" t="str">
            <v>CHINA NINGBO - CNNGB</v>
          </cell>
          <cell r="K7" t="str">
            <v>MENS-4</v>
          </cell>
        </row>
        <row r="8">
          <cell r="D8" t="str">
            <v>CHINA QINGDAO - CNTAO</v>
          </cell>
          <cell r="K8" t="str">
            <v>ACCESS-5</v>
          </cell>
        </row>
        <row r="9">
          <cell r="D9" t="str">
            <v>CHINA SHANGHAI - CNSHA</v>
          </cell>
          <cell r="K9" t="str">
            <v>HOME-6</v>
          </cell>
        </row>
        <row r="10">
          <cell r="D10" t="str">
            <v>CHINA SHENZHEN - CNSZX</v>
          </cell>
          <cell r="K10" t="str">
            <v>YOUTH-7</v>
          </cell>
        </row>
        <row r="11">
          <cell r="D11" t="str">
            <v>CHINA TIANJIN / XINGANG - CNTSN</v>
          </cell>
          <cell r="K11" t="str">
            <v>OUTERWEAR-8</v>
          </cell>
        </row>
        <row r="12">
          <cell r="D12" t="str">
            <v>CHINA XIAMEN - CNXMN</v>
          </cell>
        </row>
        <row r="13">
          <cell r="D13" t="str">
            <v>CHINA YANTIAN - CNYTN</v>
          </cell>
        </row>
        <row r="14">
          <cell r="D14" t="str">
            <v>INDIA MUMBAI / NAVA SHEVA - INBOM</v>
          </cell>
        </row>
        <row r="15">
          <cell r="D15" t="str">
            <v xml:space="preserve"> </v>
          </cell>
        </row>
        <row r="16">
          <cell r="D16" t="str">
            <v>INDONESIA JAKARTA - IDOJA</v>
          </cell>
        </row>
        <row r="17">
          <cell r="D17" t="str">
            <v>INDONESIA SURABAYA - IDSUB</v>
          </cell>
        </row>
        <row r="18">
          <cell r="D18" t="str">
            <v xml:space="preserve"> </v>
          </cell>
        </row>
        <row r="19">
          <cell r="D19" t="str">
            <v>PAKISTAN KARACHI / PT QASIM - PKKHI</v>
          </cell>
        </row>
        <row r="20">
          <cell r="D20" t="str">
            <v xml:space="preserve"> </v>
          </cell>
        </row>
        <row r="21">
          <cell r="D21" t="str">
            <v>PHILIPPINES CEBU - PHCEB</v>
          </cell>
        </row>
        <row r="22">
          <cell r="D22" t="str">
            <v>PHILIPPINES MANILA - PHMNL</v>
          </cell>
        </row>
        <row r="23">
          <cell r="D23" t="str">
            <v xml:space="preserve"> </v>
          </cell>
        </row>
        <row r="24">
          <cell r="D24" t="str">
            <v>TAIWAN KAOHSIUNG - TWKHH</v>
          </cell>
        </row>
        <row r="25">
          <cell r="D25" t="str">
            <v>TAIWAN KEELUNG / TAOYUNG - TWKEL</v>
          </cell>
        </row>
        <row r="26">
          <cell r="D26" t="str">
            <v>TAIWAN TAICHUNG - TWTXG</v>
          </cell>
        </row>
        <row r="27">
          <cell r="D27" t="str">
            <v xml:space="preserve"> </v>
          </cell>
        </row>
        <row r="28">
          <cell r="D28" t="str">
            <v>THAILAND BANGKOK - THBKK</v>
          </cell>
        </row>
        <row r="29">
          <cell r="D29" t="str">
            <v>THAILAND LAEM CHABANG - THLCH</v>
          </cell>
        </row>
        <row r="30">
          <cell r="D30" t="str">
            <v xml:space="preserve"> </v>
          </cell>
        </row>
        <row r="31">
          <cell r="D31" t="str">
            <v>VIETNAM TAN CANG / CAI MEP - VNTCG</v>
          </cell>
        </row>
        <row r="32">
          <cell r="D32" t="str">
            <v>VIETNAM HAIPHONG - VNHPH</v>
          </cell>
        </row>
        <row r="33">
          <cell r="D33" t="str">
            <v>VIETNAM HO CHI MINH - VNSGN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eat sheet"/>
      <sheetName val="MULTIPLE PACKS"/>
      <sheetName val="VENDOR INSTRUCTIONS"/>
      <sheetName val="VENDOR SPEC PAGE"/>
      <sheetName val="VENDOR CTPAT"/>
      <sheetName val="VENDOR 10+2"/>
      <sheetName val="VENDOR GENERAL CONFORMITY"/>
      <sheetName val="LACY ACT"/>
      <sheetName val="FISH &amp; WILDLIFE"/>
      <sheetName val="IFI"/>
      <sheetName val="LIST"/>
      <sheetName val="Lists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B3" t="str">
            <v>GOOD</v>
          </cell>
          <cell r="C3" t="str">
            <v>CLASSIC</v>
          </cell>
          <cell r="E3" t="str">
            <v>DO NOT USE</v>
          </cell>
          <cell r="G3" t="str">
            <v>UP FRONT</v>
          </cell>
        </row>
        <row r="4">
          <cell r="B4" t="str">
            <v>BETTER</v>
          </cell>
          <cell r="C4" t="str">
            <v>URBAN</v>
          </cell>
          <cell r="G4" t="str">
            <v>CLOSEOUT</v>
          </cell>
        </row>
        <row r="5">
          <cell r="B5" t="str">
            <v>BEST</v>
          </cell>
          <cell r="C5" t="str">
            <v>CONTEMPORARY</v>
          </cell>
          <cell r="G5" t="str">
            <v>REPLENISHMENT</v>
          </cell>
        </row>
        <row r="6">
          <cell r="C6" t="str">
            <v>UPDATED</v>
          </cell>
          <cell r="G6" t="str">
            <v>PACK &amp; HOLD</v>
          </cell>
        </row>
        <row r="7">
          <cell r="G7" t="str">
            <v>PRODUCTION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A1AB90-E76E-409D-AA61-7CC7A373DDF4}">
  <dimension ref="A1:AY13"/>
  <sheetViews>
    <sheetView tabSelected="1" workbookViewId="0">
      <selection activeCell="F9" sqref="F9"/>
    </sheetView>
  </sheetViews>
  <sheetFormatPr defaultColWidth="9.1796875" defaultRowHeight="14.5"/>
  <cols>
    <col min="1" max="1" width="10.1796875" style="1" customWidth="1"/>
    <col min="2" max="3" width="8.453125" style="2" customWidth="1"/>
    <col min="4" max="4" width="7.81640625" style="2" customWidth="1"/>
    <col min="5" max="5" width="11.26953125" style="2" customWidth="1"/>
    <col min="6" max="6" width="15.453125" style="2" customWidth="1"/>
    <col min="7" max="8" width="7.453125" style="2" customWidth="1"/>
    <col min="9" max="9" width="24.81640625" style="2" customWidth="1"/>
    <col min="10" max="10" width="7" style="2" customWidth="1"/>
    <col min="11" max="12" width="6.1796875" style="2" customWidth="1"/>
    <col min="13" max="15" width="13.453125" style="2" customWidth="1"/>
    <col min="16" max="16" width="9.7265625" style="3" customWidth="1"/>
    <col min="17" max="17" width="8" style="4" customWidth="1"/>
    <col min="18" max="18" width="10.1796875" style="5" customWidth="1"/>
    <col min="19" max="19" width="8.54296875" style="5" customWidth="1"/>
    <col min="20" max="20" width="8.1796875" style="5" customWidth="1"/>
    <col min="21" max="21" width="9.453125" style="2" customWidth="1"/>
    <col min="22" max="22" width="8.1796875" style="50" customWidth="1"/>
    <col min="23" max="23" width="8.7265625" style="50" customWidth="1"/>
    <col min="24" max="24" width="7.1796875" style="50" customWidth="1"/>
    <col min="25" max="25" width="9" style="4" customWidth="1"/>
    <col min="26" max="26" width="6.26953125" style="6" customWidth="1"/>
    <col min="27" max="27" width="10" style="4" customWidth="1"/>
    <col min="28" max="28" width="9.81640625" style="6" customWidth="1"/>
    <col min="29" max="29" width="7.81640625" style="2" customWidth="1"/>
    <col min="30" max="30" width="8.81640625" style="5" customWidth="1"/>
    <col min="31" max="31" width="7.81640625" style="2" customWidth="1"/>
    <col min="32" max="32" width="8.453125" style="7" customWidth="1"/>
    <col min="33" max="33" width="9" style="5" customWidth="1"/>
    <col min="34" max="34" width="7.81640625" style="7" customWidth="1"/>
    <col min="35" max="35" width="5.81640625" style="5" customWidth="1"/>
    <col min="36" max="36" width="9.54296875" style="2" customWidth="1"/>
    <col min="37" max="37" width="9.54296875" style="7" customWidth="1"/>
    <col min="38" max="38" width="10" style="5" customWidth="1"/>
    <col min="39" max="39" width="9.54296875" style="5" customWidth="1"/>
    <col min="40" max="40" width="9.453125" style="5" customWidth="1"/>
    <col min="41" max="41" width="7.1796875" style="7" customWidth="1"/>
    <col min="42" max="42" width="7.81640625" style="7" customWidth="1"/>
    <col min="43" max="43" width="9.54296875" style="5" customWidth="1"/>
    <col min="44" max="44" width="8.1796875" style="5" customWidth="1"/>
    <col min="45" max="45" width="9.1796875" style="2" customWidth="1"/>
    <col min="46" max="47" width="9.1796875" style="2"/>
    <col min="48" max="49" width="9.1796875" style="5"/>
    <col min="50" max="51" width="13.453125" style="2" customWidth="1"/>
    <col min="52" max="16384" width="9.1796875" style="2"/>
  </cols>
  <sheetData>
    <row r="1" spans="1:51" ht="68.150000000000006" customHeight="1">
      <c r="A1" s="10" t="s">
        <v>0</v>
      </c>
      <c r="B1" s="10" t="s">
        <v>1</v>
      </c>
      <c r="C1" s="11" t="s">
        <v>2</v>
      </c>
      <c r="D1" s="12" t="s">
        <v>3</v>
      </c>
      <c r="E1" s="13" t="s">
        <v>4</v>
      </c>
      <c r="F1" s="11" t="s">
        <v>5</v>
      </c>
      <c r="G1" s="11" t="s">
        <v>6</v>
      </c>
      <c r="H1" s="52" t="s">
        <v>68</v>
      </c>
      <c r="I1" s="11" t="s">
        <v>7</v>
      </c>
      <c r="J1" s="11" t="s">
        <v>8</v>
      </c>
      <c r="K1" s="11" t="s">
        <v>9</v>
      </c>
      <c r="L1" s="11" t="s">
        <v>10</v>
      </c>
      <c r="M1" s="11" t="s">
        <v>11</v>
      </c>
      <c r="N1" s="11" t="s">
        <v>12</v>
      </c>
      <c r="O1" s="11" t="s">
        <v>69</v>
      </c>
      <c r="P1" s="14" t="s">
        <v>13</v>
      </c>
      <c r="Q1" s="15" t="s">
        <v>14</v>
      </c>
      <c r="R1" s="16" t="s">
        <v>15</v>
      </c>
      <c r="S1" s="17" t="s">
        <v>16</v>
      </c>
      <c r="T1" s="18" t="s">
        <v>17</v>
      </c>
      <c r="U1" s="19" t="s">
        <v>18</v>
      </c>
      <c r="V1" s="48" t="s">
        <v>19</v>
      </c>
      <c r="W1" s="48" t="s">
        <v>20</v>
      </c>
      <c r="X1" s="48" t="s">
        <v>21</v>
      </c>
      <c r="Y1" s="20" t="s">
        <v>22</v>
      </c>
      <c r="Z1" s="21" t="s">
        <v>23</v>
      </c>
      <c r="AA1" s="22" t="s">
        <v>24</v>
      </c>
      <c r="AB1" s="23" t="s">
        <v>25</v>
      </c>
      <c r="AC1" s="10" t="s">
        <v>26</v>
      </c>
      <c r="AD1" s="24" t="s">
        <v>27</v>
      </c>
      <c r="AE1" s="10" t="s">
        <v>28</v>
      </c>
      <c r="AF1" s="25" t="s">
        <v>29</v>
      </c>
      <c r="AG1" s="26" t="s">
        <v>30</v>
      </c>
      <c r="AH1" s="25" t="s">
        <v>31</v>
      </c>
      <c r="AI1" s="24" t="s">
        <v>32</v>
      </c>
      <c r="AJ1" s="27" t="s">
        <v>33</v>
      </c>
      <c r="AK1" s="24" t="s">
        <v>34</v>
      </c>
      <c r="AL1" s="19" t="s">
        <v>35</v>
      </c>
      <c r="AM1" s="25" t="s">
        <v>36</v>
      </c>
      <c r="AN1" s="24" t="s">
        <v>37</v>
      </c>
      <c r="AO1" s="19" t="s">
        <v>38</v>
      </c>
      <c r="AP1" s="25" t="s">
        <v>39</v>
      </c>
      <c r="AQ1" s="24" t="s">
        <v>40</v>
      </c>
      <c r="AR1" s="24" t="s">
        <v>41</v>
      </c>
      <c r="AS1" s="28" t="s">
        <v>42</v>
      </c>
      <c r="AT1" s="28" t="s">
        <v>43</v>
      </c>
      <c r="AU1" s="29" t="s">
        <v>44</v>
      </c>
      <c r="AV1" s="10" t="s">
        <v>45</v>
      </c>
      <c r="AW1" s="10" t="s">
        <v>46</v>
      </c>
      <c r="AX1" s="30" t="s">
        <v>47</v>
      </c>
      <c r="AY1" s="30" t="s">
        <v>48</v>
      </c>
    </row>
    <row r="2" spans="1:51" ht="15" customHeight="1">
      <c r="A2" s="31">
        <v>1</v>
      </c>
      <c r="B2" s="32"/>
      <c r="C2" s="32"/>
      <c r="D2" s="32"/>
      <c r="E2" s="51" t="s">
        <v>67</v>
      </c>
      <c r="F2" s="33" t="s">
        <v>49</v>
      </c>
      <c r="G2" s="32" t="s">
        <v>50</v>
      </c>
      <c r="H2" s="32" t="s">
        <v>50</v>
      </c>
      <c r="I2" s="32" t="s">
        <v>51</v>
      </c>
      <c r="J2" s="32" t="s">
        <v>52</v>
      </c>
      <c r="K2" s="32" t="s">
        <v>53</v>
      </c>
      <c r="L2" s="32"/>
      <c r="M2" s="34" t="s">
        <v>54</v>
      </c>
      <c r="N2" s="35" t="s">
        <v>55</v>
      </c>
      <c r="O2" s="35" t="s">
        <v>70</v>
      </c>
      <c r="P2" s="36"/>
      <c r="Q2" s="37">
        <v>8.1</v>
      </c>
      <c r="R2" s="38">
        <f>IF(ISERROR(P2/Q2),"",P2/Q2)</f>
        <v>0</v>
      </c>
      <c r="S2" s="39">
        <f>'[1]HZ CCD 2.12.2025'!K$70</f>
        <v>2.44</v>
      </c>
      <c r="T2" s="8">
        <v>2.39</v>
      </c>
      <c r="U2" s="32" t="s">
        <v>66</v>
      </c>
      <c r="V2" s="49">
        <v>60</v>
      </c>
      <c r="W2" s="49">
        <v>32</v>
      </c>
      <c r="X2" s="49">
        <v>44</v>
      </c>
      <c r="Y2" s="37">
        <v>5</v>
      </c>
      <c r="Z2" s="40">
        <v>12</v>
      </c>
      <c r="AA2" s="41">
        <f>IF(V2="","",V2*W2*X2/1000000)</f>
        <v>8.448E-2</v>
      </c>
      <c r="AB2" s="42">
        <f>IF(Z2="","",65/AA2*Z2)</f>
        <v>9232.9545454545441</v>
      </c>
      <c r="AC2" s="32"/>
      <c r="AD2" s="43">
        <f>IF(ISERROR(AC2/AB2),"",AC2/AB2)</f>
        <v>0</v>
      </c>
      <c r="AE2" s="32" t="s">
        <v>56</v>
      </c>
      <c r="AF2" s="44">
        <f>7%+7.5%+10%+10%+10%</f>
        <v>0.44500000000000006</v>
      </c>
      <c r="AG2" s="43">
        <f>IF(ISERROR(S2*AF2),"",S2*AF2)</f>
        <v>1.0858000000000001</v>
      </c>
      <c r="AH2" s="44">
        <v>0.01</v>
      </c>
      <c r="AI2" s="43">
        <f>IF(ISERROR(AU2*AH2),"",AU2*AH2)</f>
        <v>2.75E-2</v>
      </c>
      <c r="AJ2" s="8"/>
      <c r="AK2" s="43">
        <f>IF(ISERROR(AU2*AJ2),"",AU2*AJ2)</f>
        <v>0</v>
      </c>
      <c r="AL2" s="32"/>
      <c r="AM2" s="44">
        <v>0</v>
      </c>
      <c r="AN2" s="43">
        <f>IF(ISERROR(AV2*AM2),"",AV2*AM2)</f>
        <v>0</v>
      </c>
      <c r="AO2" s="8"/>
      <c r="AP2" s="44">
        <v>0</v>
      </c>
      <c r="AQ2" s="43">
        <f>IF(ISERROR(AU2*AP2),"",AU2*AP2)</f>
        <v>0</v>
      </c>
      <c r="AR2" s="43">
        <f>IF(ISERROR(AI2+AK2+AN2+AQ2),"",AI2+AK2+AN2+AQ2)</f>
        <v>2.75E-2</v>
      </c>
      <c r="AS2" s="43">
        <f t="shared" ref="AS2:AS13" si="0">IF(ISERROR(S2+AR2),"",S2+AR2)</f>
        <v>2.4674999999999998</v>
      </c>
      <c r="AT2" s="45">
        <f>IF(ISERROR((AU2-AS2)/AU2),"",(AU2-AS2)/AU2)</f>
        <v>0.10272727272727279</v>
      </c>
      <c r="AU2" s="43">
        <v>2.75</v>
      </c>
      <c r="AV2" s="8"/>
      <c r="AW2" s="9">
        <v>2340</v>
      </c>
      <c r="AX2" s="43">
        <f>IF(ISERROR(AS2*AW2),"",AS2*AW2)</f>
        <v>5773.95</v>
      </c>
      <c r="AY2" s="43">
        <f>IF(ISERROR(AU2*AW2),"",AU2*AW2)</f>
        <v>6435</v>
      </c>
    </row>
    <row r="3" spans="1:51" ht="15" customHeight="1">
      <c r="A3" s="31">
        <v>2</v>
      </c>
      <c r="B3" s="32"/>
      <c r="C3" s="32"/>
      <c r="D3" s="32"/>
      <c r="E3" s="51" t="s">
        <v>67</v>
      </c>
      <c r="F3" s="46" t="s">
        <v>57</v>
      </c>
      <c r="G3" s="32" t="s">
        <v>50</v>
      </c>
      <c r="H3" s="32" t="s">
        <v>50</v>
      </c>
      <c r="I3" s="32" t="s">
        <v>51</v>
      </c>
      <c r="J3" s="32" t="s">
        <v>52</v>
      </c>
      <c r="K3" s="32" t="s">
        <v>53</v>
      </c>
      <c r="L3" s="32"/>
      <c r="M3" s="47" t="s">
        <v>58</v>
      </c>
      <c r="N3" s="34" t="s">
        <v>59</v>
      </c>
      <c r="O3" s="35" t="s">
        <v>70</v>
      </c>
      <c r="P3" s="36"/>
      <c r="Q3" s="37">
        <v>8.1</v>
      </c>
      <c r="R3" s="38">
        <f t="shared" ref="R3:R13" si="1">IF(ISERROR(P3/Q3),"",P3/Q3)</f>
        <v>0</v>
      </c>
      <c r="S3" s="39">
        <f>'[1]HZ CCD 2.12.2025'!K$70</f>
        <v>2.44</v>
      </c>
      <c r="T3" s="8">
        <v>2.39</v>
      </c>
      <c r="U3" s="32" t="s">
        <v>66</v>
      </c>
      <c r="V3" s="49">
        <v>60</v>
      </c>
      <c r="W3" s="49">
        <v>32</v>
      </c>
      <c r="X3" s="49">
        <v>44</v>
      </c>
      <c r="Y3" s="37">
        <v>5</v>
      </c>
      <c r="Z3" s="9">
        <v>12</v>
      </c>
      <c r="AA3" s="41">
        <f t="shared" ref="AA3:AA13" si="2">IF(V3="","",V3*W3*X3/1000000)</f>
        <v>8.448E-2</v>
      </c>
      <c r="AB3" s="42">
        <f t="shared" ref="AB3:AB13" si="3">IF(Z3="","",65/AA3*Z3)</f>
        <v>9232.9545454545441</v>
      </c>
      <c r="AC3" s="32"/>
      <c r="AD3" s="43">
        <f t="shared" ref="AD3:AD13" si="4">IF(ISERROR(AC3/AB3),"",AC3/AB3)</f>
        <v>0</v>
      </c>
      <c r="AE3" s="32" t="s">
        <v>56</v>
      </c>
      <c r="AF3" s="44">
        <f>7%+7.5%+10%+10%+10%</f>
        <v>0.44500000000000006</v>
      </c>
      <c r="AG3" s="43">
        <f>IF(ISERROR(S3*AF3),"",S3*AF3)</f>
        <v>1.0858000000000001</v>
      </c>
      <c r="AH3" s="44">
        <v>0.01</v>
      </c>
      <c r="AI3" s="43">
        <f t="shared" ref="AI3:AI13" si="5">IF(ISERROR(AU3*AH3),"",AU3*AH3)</f>
        <v>2.75E-2</v>
      </c>
      <c r="AJ3" s="8"/>
      <c r="AK3" s="43">
        <f t="shared" ref="AK3:AK13" si="6">IF(ISERROR(AU3*AJ3),"",AU3*AJ3)</f>
        <v>0</v>
      </c>
      <c r="AL3" s="32"/>
      <c r="AM3" s="44">
        <v>0</v>
      </c>
      <c r="AN3" s="43">
        <f>IF(ISERROR(AV3*AM3),"",AV3*AM3)</f>
        <v>0</v>
      </c>
      <c r="AO3" s="8"/>
      <c r="AP3" s="44">
        <v>0</v>
      </c>
      <c r="AQ3" s="43">
        <f t="shared" ref="AQ3:AQ13" si="7">IF(ISERROR(AU3*AP3),"",AU3*AP3)</f>
        <v>0</v>
      </c>
      <c r="AR3" s="43">
        <f t="shared" ref="AR3:AR13" si="8">IF(ISERROR(AI3+AK3+AN3+AQ3),"",AI3+AK3+AN3+AQ3)</f>
        <v>2.75E-2</v>
      </c>
      <c r="AS3" s="43">
        <f t="shared" si="0"/>
        <v>2.4674999999999998</v>
      </c>
      <c r="AT3" s="45">
        <f t="shared" ref="AT3:AT13" si="9">IF(ISERROR((AU3-AS3)/AU3),"",(AU3-AS3)/AU3)</f>
        <v>0.10272727272727279</v>
      </c>
      <c r="AU3" s="43">
        <v>2.75</v>
      </c>
      <c r="AV3" s="8"/>
      <c r="AW3" s="9">
        <v>2340</v>
      </c>
      <c r="AX3" s="43">
        <f t="shared" ref="AX3:AX13" si="10">IF(ISERROR(AS3*AW3),"",AS3*AW3)</f>
        <v>5773.95</v>
      </c>
      <c r="AY3" s="43">
        <f t="shared" ref="AY3:AY13" si="11">IF(ISERROR(AU3*AW3),"",AU3*AW3)</f>
        <v>6435</v>
      </c>
    </row>
    <row r="4" spans="1:51" ht="15" customHeight="1">
      <c r="A4" s="31">
        <v>3</v>
      </c>
      <c r="B4" s="32"/>
      <c r="C4" s="32"/>
      <c r="D4" s="32"/>
      <c r="E4" s="51" t="s">
        <v>67</v>
      </c>
      <c r="F4" s="46" t="s">
        <v>60</v>
      </c>
      <c r="G4" s="32" t="s">
        <v>50</v>
      </c>
      <c r="H4" s="32" t="s">
        <v>50</v>
      </c>
      <c r="I4" s="32" t="s">
        <v>51</v>
      </c>
      <c r="J4" s="32" t="s">
        <v>52</v>
      </c>
      <c r="K4" s="32" t="s">
        <v>53</v>
      </c>
      <c r="L4" s="32"/>
      <c r="M4" s="47" t="s">
        <v>61</v>
      </c>
      <c r="N4" s="34" t="s">
        <v>62</v>
      </c>
      <c r="O4" s="35" t="s">
        <v>70</v>
      </c>
      <c r="P4" s="36"/>
      <c r="Q4" s="37">
        <v>8.1</v>
      </c>
      <c r="R4" s="38">
        <f t="shared" si="1"/>
        <v>0</v>
      </c>
      <c r="S4" s="39">
        <f>'[1]HZ CCD 2.12.2025'!K$70</f>
        <v>2.44</v>
      </c>
      <c r="T4" s="8">
        <v>2.39</v>
      </c>
      <c r="U4" s="32" t="s">
        <v>66</v>
      </c>
      <c r="V4" s="49">
        <v>60</v>
      </c>
      <c r="W4" s="49">
        <v>32</v>
      </c>
      <c r="X4" s="49">
        <v>44</v>
      </c>
      <c r="Y4" s="37">
        <v>5</v>
      </c>
      <c r="Z4" s="40">
        <v>12</v>
      </c>
      <c r="AA4" s="41">
        <f t="shared" si="2"/>
        <v>8.448E-2</v>
      </c>
      <c r="AB4" s="42">
        <f t="shared" si="3"/>
        <v>9232.9545454545441</v>
      </c>
      <c r="AC4" s="32"/>
      <c r="AD4" s="43">
        <f t="shared" si="4"/>
        <v>0</v>
      </c>
      <c r="AE4" s="32" t="s">
        <v>56</v>
      </c>
      <c r="AF4" s="44">
        <f t="shared" ref="AF4:AF13" si="12">7%+7.5%+10%+10%+10%</f>
        <v>0.44500000000000006</v>
      </c>
      <c r="AG4" s="43">
        <f t="shared" ref="AG4:AG13" si="13">IF(ISERROR(S4*AF4),"",S4*AF4)</f>
        <v>1.0858000000000001</v>
      </c>
      <c r="AH4" s="44">
        <v>0.01</v>
      </c>
      <c r="AI4" s="43">
        <f t="shared" si="5"/>
        <v>2.75E-2</v>
      </c>
      <c r="AJ4" s="8"/>
      <c r="AK4" s="43">
        <f t="shared" si="6"/>
        <v>0</v>
      </c>
      <c r="AL4" s="32"/>
      <c r="AM4" s="44">
        <v>0</v>
      </c>
      <c r="AN4" s="43">
        <f>IF(ISERROR(AU4*AM4),"",AU4*AM4)</f>
        <v>0</v>
      </c>
      <c r="AO4" s="8"/>
      <c r="AP4" s="44">
        <v>0</v>
      </c>
      <c r="AQ4" s="43">
        <f t="shared" si="7"/>
        <v>0</v>
      </c>
      <c r="AR4" s="43">
        <f t="shared" si="8"/>
        <v>2.75E-2</v>
      </c>
      <c r="AS4" s="43">
        <f t="shared" si="0"/>
        <v>2.4674999999999998</v>
      </c>
      <c r="AT4" s="45">
        <f t="shared" si="9"/>
        <v>0.10272727272727279</v>
      </c>
      <c r="AU4" s="43">
        <v>2.75</v>
      </c>
      <c r="AV4" s="8"/>
      <c r="AW4" s="9">
        <v>2340</v>
      </c>
      <c r="AX4" s="43">
        <f t="shared" si="10"/>
        <v>5773.95</v>
      </c>
      <c r="AY4" s="43">
        <f t="shared" si="11"/>
        <v>6435</v>
      </c>
    </row>
    <row r="5" spans="1:51" ht="15" customHeight="1">
      <c r="A5" s="31">
        <v>4</v>
      </c>
      <c r="B5" s="32"/>
      <c r="C5" s="32"/>
      <c r="D5" s="32"/>
      <c r="E5" s="51" t="s">
        <v>67</v>
      </c>
      <c r="F5" s="33" t="s">
        <v>63</v>
      </c>
      <c r="G5" s="32" t="s">
        <v>50</v>
      </c>
      <c r="H5" s="32" t="s">
        <v>50</v>
      </c>
      <c r="I5" s="32" t="s">
        <v>51</v>
      </c>
      <c r="J5" s="32" t="s">
        <v>52</v>
      </c>
      <c r="K5" s="32" t="s">
        <v>53</v>
      </c>
      <c r="L5" s="32"/>
      <c r="M5" s="34" t="s">
        <v>64</v>
      </c>
      <c r="N5" s="35" t="s">
        <v>65</v>
      </c>
      <c r="O5" s="35" t="s">
        <v>70</v>
      </c>
      <c r="P5" s="36"/>
      <c r="Q5" s="37">
        <v>8.1</v>
      </c>
      <c r="R5" s="38">
        <f t="shared" si="1"/>
        <v>0</v>
      </c>
      <c r="S5" s="39">
        <f>'[1]HZ CCD 2.12.2025'!K$70</f>
        <v>2.44</v>
      </c>
      <c r="T5" s="8">
        <v>2.39</v>
      </c>
      <c r="U5" s="32" t="s">
        <v>66</v>
      </c>
      <c r="V5" s="49">
        <v>60</v>
      </c>
      <c r="W5" s="49">
        <v>32</v>
      </c>
      <c r="X5" s="49">
        <v>44</v>
      </c>
      <c r="Y5" s="37">
        <v>5</v>
      </c>
      <c r="Z5" s="9">
        <v>12</v>
      </c>
      <c r="AA5" s="41">
        <f t="shared" si="2"/>
        <v>8.448E-2</v>
      </c>
      <c r="AB5" s="42">
        <f t="shared" si="3"/>
        <v>9232.9545454545441</v>
      </c>
      <c r="AC5" s="32"/>
      <c r="AD5" s="43">
        <f t="shared" si="4"/>
        <v>0</v>
      </c>
      <c r="AE5" s="32" t="s">
        <v>56</v>
      </c>
      <c r="AF5" s="44">
        <f t="shared" si="12"/>
        <v>0.44500000000000006</v>
      </c>
      <c r="AG5" s="43">
        <f t="shared" si="13"/>
        <v>1.0858000000000001</v>
      </c>
      <c r="AH5" s="44">
        <v>0.01</v>
      </c>
      <c r="AI5" s="43">
        <f t="shared" si="5"/>
        <v>2.75E-2</v>
      </c>
      <c r="AJ5" s="8"/>
      <c r="AK5" s="43">
        <f t="shared" si="6"/>
        <v>0</v>
      </c>
      <c r="AL5" s="32"/>
      <c r="AM5" s="44">
        <v>0</v>
      </c>
      <c r="AN5" s="43">
        <f t="shared" ref="AN5:AN13" si="14">IF(ISERROR(AU5*AM5),"",AU5*AM5)</f>
        <v>0</v>
      </c>
      <c r="AO5" s="8"/>
      <c r="AP5" s="44">
        <v>0</v>
      </c>
      <c r="AQ5" s="43">
        <f t="shared" si="7"/>
        <v>0</v>
      </c>
      <c r="AR5" s="43">
        <f t="shared" si="8"/>
        <v>2.75E-2</v>
      </c>
      <c r="AS5" s="43">
        <f t="shared" si="0"/>
        <v>2.4674999999999998</v>
      </c>
      <c r="AT5" s="45">
        <f t="shared" si="9"/>
        <v>0.10272727272727279</v>
      </c>
      <c r="AU5" s="43">
        <v>2.75</v>
      </c>
      <c r="AV5" s="8"/>
      <c r="AW5" s="9">
        <v>2340</v>
      </c>
      <c r="AX5" s="43">
        <f t="shared" si="10"/>
        <v>5773.95</v>
      </c>
      <c r="AY5" s="43">
        <f t="shared" si="11"/>
        <v>6435</v>
      </c>
    </row>
    <row r="6" spans="1:51" ht="15" customHeight="1">
      <c r="A6" s="31">
        <v>5</v>
      </c>
      <c r="B6" s="32"/>
      <c r="C6" s="32"/>
      <c r="D6" s="32"/>
      <c r="E6" s="51" t="s">
        <v>67</v>
      </c>
      <c r="F6" s="32"/>
      <c r="G6" s="32" t="s">
        <v>50</v>
      </c>
      <c r="H6" s="32" t="s">
        <v>50</v>
      </c>
      <c r="I6" s="32" t="s">
        <v>51</v>
      </c>
      <c r="J6" s="32" t="s">
        <v>52</v>
      </c>
      <c r="K6" s="32" t="s">
        <v>53</v>
      </c>
      <c r="L6" s="32"/>
      <c r="M6" s="32"/>
      <c r="N6" s="32"/>
      <c r="O6" s="51" t="s">
        <v>70</v>
      </c>
      <c r="P6" s="36"/>
      <c r="Q6" s="37">
        <v>8.1</v>
      </c>
      <c r="R6" s="38">
        <f t="shared" si="1"/>
        <v>0</v>
      </c>
      <c r="S6" s="39">
        <f>'[1]HZ CCD 2.12.2025'!K$70</f>
        <v>2.44</v>
      </c>
      <c r="T6" s="8">
        <v>2.39</v>
      </c>
      <c r="U6" s="32" t="s">
        <v>66</v>
      </c>
      <c r="V6" s="49">
        <v>60</v>
      </c>
      <c r="W6" s="49">
        <v>32</v>
      </c>
      <c r="X6" s="49">
        <v>44</v>
      </c>
      <c r="Y6" s="37">
        <v>5</v>
      </c>
      <c r="Z6" s="40">
        <v>12</v>
      </c>
      <c r="AA6" s="41">
        <f t="shared" si="2"/>
        <v>8.448E-2</v>
      </c>
      <c r="AB6" s="42">
        <f t="shared" si="3"/>
        <v>9232.9545454545441</v>
      </c>
      <c r="AC6" s="32"/>
      <c r="AD6" s="43">
        <f t="shared" si="4"/>
        <v>0</v>
      </c>
      <c r="AE6" s="32" t="s">
        <v>56</v>
      </c>
      <c r="AF6" s="44">
        <f t="shared" si="12"/>
        <v>0.44500000000000006</v>
      </c>
      <c r="AG6" s="43">
        <f t="shared" si="13"/>
        <v>1.0858000000000001</v>
      </c>
      <c r="AH6" s="44">
        <v>0.01</v>
      </c>
      <c r="AI6" s="43">
        <f t="shared" si="5"/>
        <v>2.75E-2</v>
      </c>
      <c r="AJ6" s="8"/>
      <c r="AK6" s="43">
        <f t="shared" si="6"/>
        <v>0</v>
      </c>
      <c r="AL6" s="32"/>
      <c r="AM6" s="44">
        <v>0</v>
      </c>
      <c r="AN6" s="43">
        <f t="shared" si="14"/>
        <v>0</v>
      </c>
      <c r="AO6" s="8"/>
      <c r="AP6" s="44">
        <v>0</v>
      </c>
      <c r="AQ6" s="43">
        <f t="shared" si="7"/>
        <v>0</v>
      </c>
      <c r="AR6" s="43">
        <f t="shared" si="8"/>
        <v>2.75E-2</v>
      </c>
      <c r="AS6" s="43">
        <f t="shared" si="0"/>
        <v>2.4674999999999998</v>
      </c>
      <c r="AT6" s="45">
        <f t="shared" si="9"/>
        <v>0.10272727272727279</v>
      </c>
      <c r="AU6" s="43">
        <v>2.75</v>
      </c>
      <c r="AV6" s="8"/>
      <c r="AW6" s="9">
        <v>2328</v>
      </c>
      <c r="AX6" s="43">
        <f t="shared" si="10"/>
        <v>5744.3399999999992</v>
      </c>
      <c r="AY6" s="43">
        <f t="shared" si="11"/>
        <v>6402</v>
      </c>
    </row>
    <row r="7" spans="1:51" ht="15" customHeight="1">
      <c r="A7" s="31">
        <v>6</v>
      </c>
      <c r="B7" s="32"/>
      <c r="C7" s="32"/>
      <c r="D7" s="32"/>
      <c r="E7" s="51" t="s">
        <v>67</v>
      </c>
      <c r="F7" s="32"/>
      <c r="G7" s="32" t="s">
        <v>50</v>
      </c>
      <c r="H7" s="32" t="s">
        <v>50</v>
      </c>
      <c r="I7" s="32" t="s">
        <v>51</v>
      </c>
      <c r="J7" s="32" t="s">
        <v>52</v>
      </c>
      <c r="K7" s="32" t="s">
        <v>53</v>
      </c>
      <c r="L7" s="32"/>
      <c r="M7" s="32"/>
      <c r="N7" s="32"/>
      <c r="O7" s="51" t="s">
        <v>70</v>
      </c>
      <c r="P7" s="36"/>
      <c r="Q7" s="37">
        <v>8.1</v>
      </c>
      <c r="R7" s="38">
        <f t="shared" si="1"/>
        <v>0</v>
      </c>
      <c r="S7" s="39">
        <f>'[1]HZ CCD 2.12.2025'!K$70</f>
        <v>2.44</v>
      </c>
      <c r="T7" s="8">
        <v>2.39</v>
      </c>
      <c r="U7" s="32" t="s">
        <v>66</v>
      </c>
      <c r="V7" s="49">
        <v>60</v>
      </c>
      <c r="W7" s="49">
        <v>32</v>
      </c>
      <c r="X7" s="49">
        <v>44</v>
      </c>
      <c r="Y7" s="37">
        <v>5</v>
      </c>
      <c r="Z7" s="9">
        <v>12</v>
      </c>
      <c r="AA7" s="41">
        <f t="shared" si="2"/>
        <v>8.448E-2</v>
      </c>
      <c r="AB7" s="42">
        <f t="shared" si="3"/>
        <v>9232.9545454545441</v>
      </c>
      <c r="AC7" s="32"/>
      <c r="AD7" s="43">
        <f t="shared" si="4"/>
        <v>0</v>
      </c>
      <c r="AE7" s="32" t="s">
        <v>56</v>
      </c>
      <c r="AF7" s="44">
        <f t="shared" si="12"/>
        <v>0.44500000000000006</v>
      </c>
      <c r="AG7" s="43">
        <f t="shared" si="13"/>
        <v>1.0858000000000001</v>
      </c>
      <c r="AH7" s="44">
        <v>0.01</v>
      </c>
      <c r="AI7" s="43">
        <f t="shared" si="5"/>
        <v>2.75E-2</v>
      </c>
      <c r="AJ7" s="8"/>
      <c r="AK7" s="43">
        <f t="shared" si="6"/>
        <v>0</v>
      </c>
      <c r="AL7" s="32"/>
      <c r="AM7" s="44">
        <v>0</v>
      </c>
      <c r="AN7" s="43">
        <f t="shared" si="14"/>
        <v>0</v>
      </c>
      <c r="AO7" s="8"/>
      <c r="AP7" s="44">
        <v>0</v>
      </c>
      <c r="AQ7" s="43">
        <f t="shared" si="7"/>
        <v>0</v>
      </c>
      <c r="AR7" s="43">
        <f t="shared" si="8"/>
        <v>2.75E-2</v>
      </c>
      <c r="AS7" s="43">
        <f t="shared" si="0"/>
        <v>2.4674999999999998</v>
      </c>
      <c r="AT7" s="45">
        <f t="shared" si="9"/>
        <v>0.10272727272727279</v>
      </c>
      <c r="AU7" s="43">
        <v>2.75</v>
      </c>
      <c r="AV7" s="8"/>
      <c r="AW7" s="9">
        <v>2328</v>
      </c>
      <c r="AX7" s="43">
        <f t="shared" si="10"/>
        <v>5744.3399999999992</v>
      </c>
      <c r="AY7" s="43">
        <f t="shared" si="11"/>
        <v>6402</v>
      </c>
    </row>
    <row r="8" spans="1:51" ht="15" customHeight="1">
      <c r="A8" s="31">
        <v>7</v>
      </c>
      <c r="B8" s="32"/>
      <c r="C8" s="32"/>
      <c r="D8" s="32"/>
      <c r="E8" s="51" t="s">
        <v>67</v>
      </c>
      <c r="F8" s="32"/>
      <c r="G8" s="32" t="s">
        <v>50</v>
      </c>
      <c r="H8" s="32" t="s">
        <v>50</v>
      </c>
      <c r="I8" s="32" t="s">
        <v>51</v>
      </c>
      <c r="J8" s="32" t="s">
        <v>52</v>
      </c>
      <c r="K8" s="32" t="s">
        <v>53</v>
      </c>
      <c r="L8" s="32"/>
      <c r="M8" s="32"/>
      <c r="N8" s="32"/>
      <c r="O8" s="51" t="s">
        <v>70</v>
      </c>
      <c r="P8" s="36"/>
      <c r="Q8" s="37">
        <v>8.1</v>
      </c>
      <c r="R8" s="38">
        <f t="shared" si="1"/>
        <v>0</v>
      </c>
      <c r="S8" s="39">
        <f>'[1]HZ CCD 2.12.2025'!K$70</f>
        <v>2.44</v>
      </c>
      <c r="T8" s="8">
        <v>2.39</v>
      </c>
      <c r="U8" s="32" t="s">
        <v>66</v>
      </c>
      <c r="V8" s="49">
        <v>60</v>
      </c>
      <c r="W8" s="49">
        <v>32</v>
      </c>
      <c r="X8" s="49">
        <v>44</v>
      </c>
      <c r="Y8" s="37">
        <v>5</v>
      </c>
      <c r="Z8" s="40">
        <v>12</v>
      </c>
      <c r="AA8" s="41">
        <f t="shared" si="2"/>
        <v>8.448E-2</v>
      </c>
      <c r="AB8" s="42">
        <f t="shared" si="3"/>
        <v>9232.9545454545441</v>
      </c>
      <c r="AC8" s="32"/>
      <c r="AD8" s="43">
        <f t="shared" si="4"/>
        <v>0</v>
      </c>
      <c r="AE8" s="32" t="s">
        <v>56</v>
      </c>
      <c r="AF8" s="44">
        <f t="shared" si="12"/>
        <v>0.44500000000000006</v>
      </c>
      <c r="AG8" s="43">
        <f t="shared" si="13"/>
        <v>1.0858000000000001</v>
      </c>
      <c r="AH8" s="44">
        <v>0.01</v>
      </c>
      <c r="AI8" s="43">
        <f t="shared" si="5"/>
        <v>2.75E-2</v>
      </c>
      <c r="AJ8" s="8"/>
      <c r="AK8" s="43">
        <f t="shared" si="6"/>
        <v>0</v>
      </c>
      <c r="AL8" s="32"/>
      <c r="AM8" s="44">
        <v>0</v>
      </c>
      <c r="AN8" s="43">
        <f t="shared" si="14"/>
        <v>0</v>
      </c>
      <c r="AO8" s="8"/>
      <c r="AP8" s="44">
        <v>0</v>
      </c>
      <c r="AQ8" s="43">
        <f t="shared" si="7"/>
        <v>0</v>
      </c>
      <c r="AR8" s="43">
        <f t="shared" si="8"/>
        <v>2.75E-2</v>
      </c>
      <c r="AS8" s="43">
        <f t="shared" si="0"/>
        <v>2.4674999999999998</v>
      </c>
      <c r="AT8" s="45">
        <f t="shared" si="9"/>
        <v>0.10272727272727279</v>
      </c>
      <c r="AU8" s="43">
        <v>2.75</v>
      </c>
      <c r="AV8" s="8"/>
      <c r="AW8" s="9">
        <v>2328</v>
      </c>
      <c r="AX8" s="43">
        <f t="shared" si="10"/>
        <v>5744.3399999999992</v>
      </c>
      <c r="AY8" s="43">
        <f t="shared" si="11"/>
        <v>6402</v>
      </c>
    </row>
    <row r="9" spans="1:51" ht="15" customHeight="1">
      <c r="A9" s="31">
        <v>8</v>
      </c>
      <c r="B9" s="32"/>
      <c r="C9" s="32"/>
      <c r="D9" s="32"/>
      <c r="E9" s="51" t="s">
        <v>67</v>
      </c>
      <c r="F9" s="32"/>
      <c r="G9" s="32" t="s">
        <v>50</v>
      </c>
      <c r="H9" s="32" t="s">
        <v>50</v>
      </c>
      <c r="I9" s="32" t="s">
        <v>51</v>
      </c>
      <c r="J9" s="32" t="s">
        <v>52</v>
      </c>
      <c r="K9" s="32" t="s">
        <v>53</v>
      </c>
      <c r="L9" s="32"/>
      <c r="M9" s="32"/>
      <c r="N9" s="32"/>
      <c r="O9" s="51" t="s">
        <v>70</v>
      </c>
      <c r="P9" s="36"/>
      <c r="Q9" s="37">
        <v>8.1</v>
      </c>
      <c r="R9" s="38">
        <f t="shared" si="1"/>
        <v>0</v>
      </c>
      <c r="S9" s="39">
        <f>'[1]HZ CCD 2.12.2025'!K$70</f>
        <v>2.44</v>
      </c>
      <c r="T9" s="8">
        <v>2.39</v>
      </c>
      <c r="U9" s="32" t="s">
        <v>66</v>
      </c>
      <c r="V9" s="49">
        <v>60</v>
      </c>
      <c r="W9" s="49">
        <v>32</v>
      </c>
      <c r="X9" s="49">
        <v>44</v>
      </c>
      <c r="Y9" s="37">
        <v>5</v>
      </c>
      <c r="Z9" s="9">
        <v>12</v>
      </c>
      <c r="AA9" s="41">
        <f t="shared" si="2"/>
        <v>8.448E-2</v>
      </c>
      <c r="AB9" s="42">
        <f t="shared" si="3"/>
        <v>9232.9545454545441</v>
      </c>
      <c r="AC9" s="32"/>
      <c r="AD9" s="43">
        <f t="shared" si="4"/>
        <v>0</v>
      </c>
      <c r="AE9" s="32" t="s">
        <v>56</v>
      </c>
      <c r="AF9" s="44">
        <f t="shared" si="12"/>
        <v>0.44500000000000006</v>
      </c>
      <c r="AG9" s="43">
        <f t="shared" si="13"/>
        <v>1.0858000000000001</v>
      </c>
      <c r="AH9" s="44">
        <v>0.01</v>
      </c>
      <c r="AI9" s="43">
        <f t="shared" si="5"/>
        <v>2.75E-2</v>
      </c>
      <c r="AJ9" s="8"/>
      <c r="AK9" s="43">
        <f t="shared" si="6"/>
        <v>0</v>
      </c>
      <c r="AL9" s="32"/>
      <c r="AM9" s="44">
        <v>0</v>
      </c>
      <c r="AN9" s="43">
        <f t="shared" si="14"/>
        <v>0</v>
      </c>
      <c r="AO9" s="8"/>
      <c r="AP9" s="44">
        <v>0</v>
      </c>
      <c r="AQ9" s="43">
        <f t="shared" si="7"/>
        <v>0</v>
      </c>
      <c r="AR9" s="43">
        <f t="shared" si="8"/>
        <v>2.75E-2</v>
      </c>
      <c r="AS9" s="43">
        <f t="shared" si="0"/>
        <v>2.4674999999999998</v>
      </c>
      <c r="AT9" s="45">
        <f t="shared" si="9"/>
        <v>0.10272727272727279</v>
      </c>
      <c r="AU9" s="43">
        <v>2.75</v>
      </c>
      <c r="AV9" s="8"/>
      <c r="AW9" s="9">
        <v>2328</v>
      </c>
      <c r="AX9" s="43">
        <f t="shared" si="10"/>
        <v>5744.3399999999992</v>
      </c>
      <c r="AY9" s="43">
        <f t="shared" si="11"/>
        <v>6402</v>
      </c>
    </row>
    <row r="10" spans="1:51" ht="15" customHeight="1">
      <c r="A10" s="31">
        <v>9</v>
      </c>
      <c r="B10" s="32"/>
      <c r="C10" s="32"/>
      <c r="D10" s="32"/>
      <c r="E10" s="51" t="s">
        <v>67</v>
      </c>
      <c r="F10" s="32"/>
      <c r="G10" s="32" t="s">
        <v>50</v>
      </c>
      <c r="H10" s="32" t="s">
        <v>50</v>
      </c>
      <c r="I10" s="32" t="s">
        <v>51</v>
      </c>
      <c r="J10" s="32" t="s">
        <v>52</v>
      </c>
      <c r="K10" s="32" t="s">
        <v>53</v>
      </c>
      <c r="L10" s="32"/>
      <c r="M10" s="32"/>
      <c r="N10" s="32"/>
      <c r="O10" s="51" t="s">
        <v>70</v>
      </c>
      <c r="P10" s="36"/>
      <c r="Q10" s="37">
        <v>8.1</v>
      </c>
      <c r="R10" s="38">
        <f t="shared" si="1"/>
        <v>0</v>
      </c>
      <c r="S10" s="39">
        <f>'[1]HZ CCD 2.12.2025'!K$70</f>
        <v>2.44</v>
      </c>
      <c r="T10" s="8">
        <v>2.39</v>
      </c>
      <c r="U10" s="32" t="s">
        <v>66</v>
      </c>
      <c r="V10" s="49">
        <v>60</v>
      </c>
      <c r="W10" s="49">
        <v>32</v>
      </c>
      <c r="X10" s="49">
        <v>44</v>
      </c>
      <c r="Y10" s="37">
        <v>5</v>
      </c>
      <c r="Z10" s="40">
        <v>12</v>
      </c>
      <c r="AA10" s="41">
        <f t="shared" si="2"/>
        <v>8.448E-2</v>
      </c>
      <c r="AB10" s="42">
        <f t="shared" si="3"/>
        <v>9232.9545454545441</v>
      </c>
      <c r="AC10" s="32"/>
      <c r="AD10" s="43">
        <f t="shared" si="4"/>
        <v>0</v>
      </c>
      <c r="AE10" s="32" t="s">
        <v>56</v>
      </c>
      <c r="AF10" s="44">
        <f t="shared" si="12"/>
        <v>0.44500000000000006</v>
      </c>
      <c r="AG10" s="43">
        <f t="shared" si="13"/>
        <v>1.0858000000000001</v>
      </c>
      <c r="AH10" s="44">
        <v>0.01</v>
      </c>
      <c r="AI10" s="43">
        <f t="shared" si="5"/>
        <v>2.75E-2</v>
      </c>
      <c r="AJ10" s="8"/>
      <c r="AK10" s="43">
        <f t="shared" si="6"/>
        <v>0</v>
      </c>
      <c r="AL10" s="32"/>
      <c r="AM10" s="44">
        <v>0</v>
      </c>
      <c r="AN10" s="43">
        <f t="shared" si="14"/>
        <v>0</v>
      </c>
      <c r="AO10" s="8"/>
      <c r="AP10" s="44">
        <v>0</v>
      </c>
      <c r="AQ10" s="43">
        <f t="shared" si="7"/>
        <v>0</v>
      </c>
      <c r="AR10" s="43">
        <f t="shared" si="8"/>
        <v>2.75E-2</v>
      </c>
      <c r="AS10" s="43">
        <f t="shared" si="0"/>
        <v>2.4674999999999998</v>
      </c>
      <c r="AT10" s="45">
        <f t="shared" si="9"/>
        <v>0.10272727272727279</v>
      </c>
      <c r="AU10" s="43">
        <v>2.75</v>
      </c>
      <c r="AV10" s="8"/>
      <c r="AW10" s="9">
        <v>2328</v>
      </c>
      <c r="AX10" s="43">
        <f t="shared" si="10"/>
        <v>5744.3399999999992</v>
      </c>
      <c r="AY10" s="43">
        <f t="shared" si="11"/>
        <v>6402</v>
      </c>
    </row>
    <row r="11" spans="1:51" ht="15" customHeight="1">
      <c r="A11" s="31">
        <v>10</v>
      </c>
      <c r="B11" s="32"/>
      <c r="C11" s="32"/>
      <c r="D11" s="32"/>
      <c r="E11" s="51" t="s">
        <v>67</v>
      </c>
      <c r="F11" s="32"/>
      <c r="G11" s="32" t="s">
        <v>50</v>
      </c>
      <c r="H11" s="32" t="s">
        <v>50</v>
      </c>
      <c r="I11" s="32" t="s">
        <v>51</v>
      </c>
      <c r="J11" s="32" t="s">
        <v>52</v>
      </c>
      <c r="K11" s="32" t="s">
        <v>53</v>
      </c>
      <c r="L11" s="32"/>
      <c r="M11" s="32"/>
      <c r="N11" s="32"/>
      <c r="O11" s="51" t="s">
        <v>70</v>
      </c>
      <c r="P11" s="36"/>
      <c r="Q11" s="37">
        <v>8.1</v>
      </c>
      <c r="R11" s="38">
        <f t="shared" si="1"/>
        <v>0</v>
      </c>
      <c r="S11" s="39">
        <f>'[1]HZ CCD 2.12.2025'!K$70</f>
        <v>2.44</v>
      </c>
      <c r="T11" s="8">
        <v>2.39</v>
      </c>
      <c r="U11" s="32" t="s">
        <v>66</v>
      </c>
      <c r="V11" s="49">
        <v>60</v>
      </c>
      <c r="W11" s="49">
        <v>32</v>
      </c>
      <c r="X11" s="49">
        <v>44</v>
      </c>
      <c r="Y11" s="37">
        <v>5</v>
      </c>
      <c r="Z11" s="9">
        <v>12</v>
      </c>
      <c r="AA11" s="41">
        <f t="shared" si="2"/>
        <v>8.448E-2</v>
      </c>
      <c r="AB11" s="42">
        <f t="shared" si="3"/>
        <v>9232.9545454545441</v>
      </c>
      <c r="AC11" s="32"/>
      <c r="AD11" s="43">
        <f t="shared" si="4"/>
        <v>0</v>
      </c>
      <c r="AE11" s="32" t="s">
        <v>56</v>
      </c>
      <c r="AF11" s="44">
        <f t="shared" si="12"/>
        <v>0.44500000000000006</v>
      </c>
      <c r="AG11" s="43">
        <f t="shared" si="13"/>
        <v>1.0858000000000001</v>
      </c>
      <c r="AH11" s="44">
        <v>0.01</v>
      </c>
      <c r="AI11" s="43">
        <f t="shared" si="5"/>
        <v>2.75E-2</v>
      </c>
      <c r="AJ11" s="8"/>
      <c r="AK11" s="43">
        <f t="shared" si="6"/>
        <v>0</v>
      </c>
      <c r="AL11" s="32"/>
      <c r="AM11" s="44">
        <v>0</v>
      </c>
      <c r="AN11" s="43">
        <f t="shared" si="14"/>
        <v>0</v>
      </c>
      <c r="AO11" s="8"/>
      <c r="AP11" s="44">
        <v>0</v>
      </c>
      <c r="AQ11" s="43">
        <f t="shared" si="7"/>
        <v>0</v>
      </c>
      <c r="AR11" s="43">
        <f t="shared" si="8"/>
        <v>2.75E-2</v>
      </c>
      <c r="AS11" s="43">
        <f t="shared" si="0"/>
        <v>2.4674999999999998</v>
      </c>
      <c r="AT11" s="45">
        <f t="shared" si="9"/>
        <v>0.10272727272727279</v>
      </c>
      <c r="AU11" s="43">
        <v>2.75</v>
      </c>
      <c r="AV11" s="8"/>
      <c r="AW11" s="9">
        <v>2328</v>
      </c>
      <c r="AX11" s="43">
        <f t="shared" si="10"/>
        <v>5744.3399999999992</v>
      </c>
      <c r="AY11" s="43">
        <f t="shared" si="11"/>
        <v>6402</v>
      </c>
    </row>
    <row r="12" spans="1:51" ht="15" customHeight="1">
      <c r="A12" s="31">
        <v>11</v>
      </c>
      <c r="B12" s="32"/>
      <c r="C12" s="32"/>
      <c r="D12" s="32"/>
      <c r="E12" s="51" t="s">
        <v>67</v>
      </c>
      <c r="F12" s="32"/>
      <c r="G12" s="32" t="s">
        <v>50</v>
      </c>
      <c r="H12" s="32" t="s">
        <v>50</v>
      </c>
      <c r="I12" s="32" t="s">
        <v>51</v>
      </c>
      <c r="J12" s="32" t="s">
        <v>52</v>
      </c>
      <c r="K12" s="32" t="s">
        <v>53</v>
      </c>
      <c r="L12" s="32"/>
      <c r="M12" s="32"/>
      <c r="N12" s="32"/>
      <c r="O12" s="51" t="s">
        <v>70</v>
      </c>
      <c r="P12" s="36"/>
      <c r="Q12" s="37">
        <v>8.1</v>
      </c>
      <c r="R12" s="38">
        <f t="shared" si="1"/>
        <v>0</v>
      </c>
      <c r="S12" s="39">
        <f>'[1]HZ CCD 2.12.2025'!K$70</f>
        <v>2.44</v>
      </c>
      <c r="T12" s="8">
        <v>2.39</v>
      </c>
      <c r="U12" s="32" t="s">
        <v>66</v>
      </c>
      <c r="V12" s="49">
        <v>60</v>
      </c>
      <c r="W12" s="49">
        <v>32</v>
      </c>
      <c r="X12" s="49">
        <v>44</v>
      </c>
      <c r="Y12" s="37">
        <v>5</v>
      </c>
      <c r="Z12" s="40">
        <v>12</v>
      </c>
      <c r="AA12" s="41">
        <f t="shared" si="2"/>
        <v>8.448E-2</v>
      </c>
      <c r="AB12" s="42">
        <f t="shared" si="3"/>
        <v>9232.9545454545441</v>
      </c>
      <c r="AC12" s="32"/>
      <c r="AD12" s="43">
        <f t="shared" si="4"/>
        <v>0</v>
      </c>
      <c r="AE12" s="32" t="s">
        <v>56</v>
      </c>
      <c r="AF12" s="44">
        <f t="shared" si="12"/>
        <v>0.44500000000000006</v>
      </c>
      <c r="AG12" s="43">
        <f t="shared" si="13"/>
        <v>1.0858000000000001</v>
      </c>
      <c r="AH12" s="44">
        <v>0.01</v>
      </c>
      <c r="AI12" s="43">
        <f t="shared" si="5"/>
        <v>2.75E-2</v>
      </c>
      <c r="AJ12" s="8"/>
      <c r="AK12" s="43">
        <f t="shared" si="6"/>
        <v>0</v>
      </c>
      <c r="AL12" s="32"/>
      <c r="AM12" s="44">
        <v>0</v>
      </c>
      <c r="AN12" s="43">
        <f t="shared" si="14"/>
        <v>0</v>
      </c>
      <c r="AO12" s="8"/>
      <c r="AP12" s="44">
        <v>0</v>
      </c>
      <c r="AQ12" s="43">
        <f t="shared" si="7"/>
        <v>0</v>
      </c>
      <c r="AR12" s="43">
        <f t="shared" si="8"/>
        <v>2.75E-2</v>
      </c>
      <c r="AS12" s="43">
        <f t="shared" si="0"/>
        <v>2.4674999999999998</v>
      </c>
      <c r="AT12" s="45">
        <f t="shared" si="9"/>
        <v>0.10272727272727279</v>
      </c>
      <c r="AU12" s="43">
        <v>2.75</v>
      </c>
      <c r="AV12" s="8"/>
      <c r="AW12" s="9">
        <v>2328</v>
      </c>
      <c r="AX12" s="43">
        <f t="shared" si="10"/>
        <v>5744.3399999999992</v>
      </c>
      <c r="AY12" s="43">
        <f t="shared" si="11"/>
        <v>6402</v>
      </c>
    </row>
    <row r="13" spans="1:51" ht="15" customHeight="1">
      <c r="A13" s="31">
        <v>12</v>
      </c>
      <c r="B13" s="32"/>
      <c r="C13" s="32"/>
      <c r="D13" s="32"/>
      <c r="E13" s="51" t="s">
        <v>67</v>
      </c>
      <c r="F13" s="32"/>
      <c r="G13" s="32" t="s">
        <v>50</v>
      </c>
      <c r="H13" s="32" t="s">
        <v>50</v>
      </c>
      <c r="I13" s="32" t="s">
        <v>51</v>
      </c>
      <c r="J13" s="32" t="s">
        <v>52</v>
      </c>
      <c r="K13" s="32" t="s">
        <v>53</v>
      </c>
      <c r="L13" s="32"/>
      <c r="M13" s="32"/>
      <c r="N13" s="32"/>
      <c r="O13" s="51" t="s">
        <v>70</v>
      </c>
      <c r="P13" s="36"/>
      <c r="Q13" s="37">
        <v>8.1</v>
      </c>
      <c r="R13" s="38">
        <f t="shared" si="1"/>
        <v>0</v>
      </c>
      <c r="S13" s="39">
        <f>'[1]HZ CCD 2.12.2025'!K$70</f>
        <v>2.44</v>
      </c>
      <c r="T13" s="8">
        <v>2.39</v>
      </c>
      <c r="U13" s="32" t="s">
        <v>66</v>
      </c>
      <c r="V13" s="49">
        <v>60</v>
      </c>
      <c r="W13" s="49">
        <v>32</v>
      </c>
      <c r="X13" s="49">
        <v>44</v>
      </c>
      <c r="Y13" s="37">
        <v>5</v>
      </c>
      <c r="Z13" s="9">
        <v>12</v>
      </c>
      <c r="AA13" s="41">
        <f t="shared" si="2"/>
        <v>8.448E-2</v>
      </c>
      <c r="AB13" s="42">
        <f t="shared" si="3"/>
        <v>9232.9545454545441</v>
      </c>
      <c r="AC13" s="32"/>
      <c r="AD13" s="43">
        <f t="shared" si="4"/>
        <v>0</v>
      </c>
      <c r="AE13" s="32" t="s">
        <v>56</v>
      </c>
      <c r="AF13" s="44">
        <f t="shared" si="12"/>
        <v>0.44500000000000006</v>
      </c>
      <c r="AG13" s="43">
        <f t="shared" si="13"/>
        <v>1.0858000000000001</v>
      </c>
      <c r="AH13" s="44">
        <v>0.01</v>
      </c>
      <c r="AI13" s="43">
        <f t="shared" si="5"/>
        <v>2.75E-2</v>
      </c>
      <c r="AJ13" s="8"/>
      <c r="AK13" s="43">
        <f t="shared" si="6"/>
        <v>0</v>
      </c>
      <c r="AL13" s="32"/>
      <c r="AM13" s="44">
        <v>0</v>
      </c>
      <c r="AN13" s="43">
        <f t="shared" si="14"/>
        <v>0</v>
      </c>
      <c r="AO13" s="8"/>
      <c r="AP13" s="44">
        <v>0</v>
      </c>
      <c r="AQ13" s="43">
        <f t="shared" si="7"/>
        <v>0</v>
      </c>
      <c r="AR13" s="43">
        <f t="shared" si="8"/>
        <v>2.75E-2</v>
      </c>
      <c r="AS13" s="43">
        <f t="shared" si="0"/>
        <v>2.4674999999999998</v>
      </c>
      <c r="AT13" s="45">
        <f t="shared" si="9"/>
        <v>0.10272727272727279</v>
      </c>
      <c r="AU13" s="43">
        <v>2.75</v>
      </c>
      <c r="AV13" s="8"/>
      <c r="AW13" s="9">
        <v>2328</v>
      </c>
      <c r="AX13" s="43">
        <f t="shared" si="10"/>
        <v>5744.3399999999992</v>
      </c>
      <c r="AY13" s="43">
        <f t="shared" si="11"/>
        <v>6402</v>
      </c>
    </row>
  </sheetData>
  <sheetProtection insertRows="0" deleteRows="0" sort="0"/>
  <protectedRanges>
    <protectedRange sqref="U3:AU13 AV1 A2:E13 A14:AR114 AJ1:AK1 AW2:AW13 F6:G13 G2:G5 P2:AU2 P3:T5 I6:T13 I2:L5 H2:H13" name="Range1"/>
  </protectedRange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heather.zhu</dc:creator>
  <cp:lastModifiedBy>heather.zhu</cp:lastModifiedBy>
  <dcterms:created xsi:type="dcterms:W3CDTF">2025-06-23T20:53:47Z</dcterms:created>
  <dcterms:modified xsi:type="dcterms:W3CDTF">2025-06-23T21:25:40Z</dcterms:modified>
</cp:coreProperties>
</file>