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lahome1-my.sharepoint.com/personal/heather_zhu_jlahome_com/Documents/"/>
    </mc:Choice>
  </mc:AlternateContent>
  <xr:revisionPtr revIDLastSave="3" documentId="8_{515CD3CC-9BF0-406B-A785-E22C68AF2085}" xr6:coauthVersionLast="47" xr6:coauthVersionMax="47" xr10:uidLastSave="{AD0C60A2-410D-440E-BA68-5E567F6A720A}"/>
  <bookViews>
    <workbookView xWindow="-110" yWindow="-110" windowWidth="19420" windowHeight="10300" xr2:uid="{D73474F8-1C95-4B46-937E-8C225110FA9E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1" l="1"/>
  <c r="AM14" i="1"/>
  <c r="AK14" i="1"/>
  <c r="AI14" i="1"/>
  <c r="AG14" i="1"/>
  <c r="AN14" i="1" s="1"/>
  <c r="AD14" i="1"/>
  <c r="W14" i="1"/>
  <c r="Y14" i="1" s="1"/>
  <c r="AA14" i="1" s="1"/>
  <c r="AE14" i="1" s="1"/>
  <c r="AO14" i="1" s="1"/>
  <c r="AT13" i="1"/>
  <c r="AM13" i="1"/>
  <c r="AK13" i="1"/>
  <c r="AI13" i="1"/>
  <c r="AG13" i="1"/>
  <c r="AN13" i="1" s="1"/>
  <c r="AD13" i="1"/>
  <c r="W13" i="1"/>
  <c r="Y13" i="1" s="1"/>
  <c r="AA13" i="1" s="1"/>
  <c r="AE13" i="1" s="1"/>
  <c r="AO13" i="1" s="1"/>
  <c r="AT12" i="1"/>
  <c r="AM12" i="1"/>
  <c r="AK12" i="1"/>
  <c r="AI12" i="1"/>
  <c r="AG12" i="1"/>
  <c r="AN12" i="1" s="1"/>
  <c r="AD12" i="1"/>
  <c r="W12" i="1"/>
  <c r="Y12" i="1" s="1"/>
  <c r="AA12" i="1" s="1"/>
  <c r="AE12" i="1" s="1"/>
  <c r="AO12" i="1" s="1"/>
  <c r="AT11" i="1"/>
  <c r="AM11" i="1"/>
  <c r="AK11" i="1"/>
  <c r="AI11" i="1"/>
  <c r="AG11" i="1"/>
  <c r="AN11" i="1" s="1"/>
  <c r="AD11" i="1"/>
  <c r="W11" i="1"/>
  <c r="Y11" i="1" s="1"/>
  <c r="AA11" i="1" s="1"/>
  <c r="AE11" i="1" s="1"/>
  <c r="AO11" i="1" s="1"/>
  <c r="AT10" i="1"/>
  <c r="AM10" i="1"/>
  <c r="AK10" i="1"/>
  <c r="AI10" i="1"/>
  <c r="AG10" i="1"/>
  <c r="AN10" i="1" s="1"/>
  <c r="AD10" i="1"/>
  <c r="W10" i="1"/>
  <c r="Y10" i="1" s="1"/>
  <c r="AA10" i="1" s="1"/>
  <c r="AE10" i="1" s="1"/>
  <c r="AO10" i="1" s="1"/>
  <c r="AT9" i="1"/>
  <c r="AM9" i="1"/>
  <c r="AK9" i="1"/>
  <c r="AI9" i="1"/>
  <c r="AG9" i="1"/>
  <c r="AN9" i="1" s="1"/>
  <c r="AD9" i="1"/>
  <c r="W9" i="1"/>
  <c r="Y9" i="1" s="1"/>
  <c r="AA9" i="1" s="1"/>
  <c r="AE9" i="1" s="1"/>
  <c r="AO9" i="1" s="1"/>
  <c r="AT8" i="1"/>
  <c r="AM8" i="1"/>
  <c r="AK8" i="1"/>
  <c r="AI8" i="1"/>
  <c r="AG8" i="1"/>
  <c r="AN8" i="1" s="1"/>
  <c r="AD8" i="1"/>
  <c r="W8" i="1"/>
  <c r="Y8" i="1" s="1"/>
  <c r="AA8" i="1" s="1"/>
  <c r="AE8" i="1" s="1"/>
  <c r="AO8" i="1" s="1"/>
  <c r="AT7" i="1"/>
  <c r="AM7" i="1"/>
  <c r="AK7" i="1"/>
  <c r="AI7" i="1"/>
  <c r="AG7" i="1"/>
  <c r="AN7" i="1" s="1"/>
  <c r="AD7" i="1"/>
  <c r="W7" i="1"/>
  <c r="Y7" i="1" s="1"/>
  <c r="AA7" i="1" s="1"/>
  <c r="AE7" i="1" s="1"/>
  <c r="AO7" i="1" s="1"/>
  <c r="AT6" i="1"/>
  <c r="AM6" i="1"/>
  <c r="AK6" i="1"/>
  <c r="AI6" i="1"/>
  <c r="AG6" i="1"/>
  <c r="AN6" i="1" s="1"/>
  <c r="AD6" i="1"/>
  <c r="W6" i="1"/>
  <c r="Y6" i="1" s="1"/>
  <c r="AA6" i="1" s="1"/>
  <c r="AE6" i="1" s="1"/>
  <c r="AO6" i="1" s="1"/>
  <c r="AT5" i="1"/>
  <c r="AM5" i="1"/>
  <c r="AK5" i="1"/>
  <c r="AI5" i="1"/>
  <c r="AG5" i="1"/>
  <c r="AN5" i="1" s="1"/>
  <c r="AD5" i="1"/>
  <c r="W5" i="1"/>
  <c r="Y5" i="1" s="1"/>
  <c r="AA5" i="1" s="1"/>
  <c r="AT4" i="1"/>
  <c r="AM4" i="1"/>
  <c r="AK4" i="1"/>
  <c r="AI4" i="1"/>
  <c r="AG4" i="1"/>
  <c r="AN4" i="1" s="1"/>
  <c r="AD4" i="1"/>
  <c r="W4" i="1"/>
  <c r="Y4" i="1" s="1"/>
  <c r="AA4" i="1" s="1"/>
  <c r="AE4" i="1" s="1"/>
  <c r="AO4" i="1" s="1"/>
  <c r="AT3" i="1"/>
  <c r="AM3" i="1"/>
  <c r="AK3" i="1"/>
  <c r="AI3" i="1"/>
  <c r="AG3" i="1"/>
  <c r="AN3" i="1" s="1"/>
  <c r="AD3" i="1"/>
  <c r="W3" i="1"/>
  <c r="Y3" i="1" s="1"/>
  <c r="AA3" i="1" s="1"/>
  <c r="AT2" i="1"/>
  <c r="AM2" i="1"/>
  <c r="AK2" i="1"/>
  <c r="AI2" i="1"/>
  <c r="AG2" i="1"/>
  <c r="AN2" i="1" s="1"/>
  <c r="AD2" i="1"/>
  <c r="W2" i="1"/>
  <c r="Y2" i="1" s="1"/>
  <c r="AA2" i="1" s="1"/>
  <c r="AE2" i="1" s="1"/>
  <c r="AO2" i="1" s="1"/>
  <c r="AE3" i="1" l="1"/>
  <c r="AO3" i="1" s="1"/>
  <c r="AE5" i="1"/>
  <c r="AO5" i="1" s="1"/>
  <c r="AS2" i="1"/>
  <c r="AP2" i="1"/>
  <c r="AS7" i="1"/>
  <c r="AP7" i="1"/>
  <c r="AS4" i="1"/>
  <c r="AP4" i="1"/>
  <c r="AS3" i="1"/>
  <c r="AP3" i="1"/>
  <c r="AS5" i="1"/>
  <c r="AP5" i="1"/>
  <c r="AS6" i="1"/>
  <c r="AP6" i="1"/>
  <c r="AS8" i="1"/>
  <c r="AP8" i="1"/>
  <c r="AS10" i="1"/>
  <c r="AP10" i="1"/>
  <c r="AS12" i="1"/>
  <c r="AP12" i="1"/>
  <c r="AS14" i="1"/>
  <c r="AP14" i="1"/>
  <c r="AS9" i="1"/>
  <c r="AP9" i="1"/>
  <c r="AS11" i="1"/>
  <c r="AP11" i="1"/>
  <c r="AS13" i="1"/>
  <c r="AP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4B0DBA17-3B70-457E-B3A3-027DEF968C1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Y1" authorId="0" shapeId="0" xr:uid="{5A5C0B9C-44D4-4151-841E-32C69886DA73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A1" authorId="0" shapeId="0" xr:uid="{D0ED409F-AED1-48C9-B5AE-C3B90BE50A4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D1" authorId="0" shapeId="0" xr:uid="{3B2EFA40-1B7D-4442-894F-ED458A6BF529}">
      <text>
        <r>
          <rPr>
            <sz val="11"/>
            <rFont val="Calibri"/>
            <family val="2"/>
          </rPr>
          <t>[FOB Cost $ (Value)]*[Duty Rate]</t>
        </r>
      </text>
    </comment>
    <comment ref="AE1" authorId="0" shapeId="0" xr:uid="{98BB4A9C-5C67-48A4-A882-B557A6FCC2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G1" authorId="0" shapeId="0" xr:uid="{1126C151-5375-4544-B360-65814E49055F}">
      <text>
        <r>
          <rPr>
            <sz val="11"/>
            <rFont val="Calibri"/>
            <family val="2"/>
          </rPr>
          <t>[JLA POE Price]*[DA %]</t>
        </r>
      </text>
    </comment>
    <comment ref="AI1" authorId="0" shapeId="0" xr:uid="{1E709F90-7725-4D6B-B9DE-C3980308375A}">
      <text>
        <r>
          <rPr>
            <sz val="11"/>
            <rFont val="Calibri"/>
            <family val="2"/>
          </rPr>
          <t>[JLA POE Price]*[Warehouse Charge %]</t>
        </r>
      </text>
    </comment>
    <comment ref="AK1" authorId="0" shapeId="0" xr:uid="{72C0E7C8-5BBB-443D-BD17-46B0E90402D3}">
      <text>
        <r>
          <rPr>
            <sz val="11"/>
            <rFont val="Calibri"/>
            <family val="2"/>
          </rPr>
          <t>[JLA POE Price]*[Royalty %]</t>
        </r>
      </text>
    </comment>
    <comment ref="AM1" authorId="0" shapeId="0" xr:uid="{5C45691A-1FC6-42F3-B7ED-4FB0E543F35D}">
      <text>
        <r>
          <rPr>
            <sz val="11"/>
            <rFont val="Calibri"/>
            <family val="2"/>
          </rPr>
          <t>[FOB Cost]*[AVN %]</t>
        </r>
      </text>
    </comment>
    <comment ref="AN1" authorId="0" shapeId="0" xr:uid="{EF39F7A8-8679-4635-BA11-FF09D0A89888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O1" authorId="0" shapeId="0" xr:uid="{321C741E-B2A1-4990-8888-ED869F0F3B13}">
      <text>
        <r>
          <rPr>
            <sz val="11"/>
            <rFont val="Calibri"/>
            <family val="2"/>
          </rPr>
          <t>[LDP Cost $]+[Total Load $]</t>
        </r>
      </text>
    </comment>
    <comment ref="AP1" authorId="0" shapeId="0" xr:uid="{6B3B19D2-7961-4ECF-A1D9-8558580D0E6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S1" authorId="0" shapeId="0" xr:uid="{AF66F74C-AB38-41BD-A66C-3E97C2898D20}">
      <text>
        <r>
          <rPr>
            <sz val="11"/>
            <rFont val="Calibri"/>
            <family val="2"/>
          </rPr>
          <t>[LDP Cost with Load $]*[Total Quantity]</t>
        </r>
      </text>
    </comment>
    <comment ref="AT1" authorId="0" shapeId="0" xr:uid="{AAE76051-4CDD-4956-B7DA-6D172F06AC53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<sst xmlns="http://schemas.openxmlformats.org/spreadsheetml/2006/main" count="163" uniqueCount="62">
  <si>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</si>
  <si>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</si>
  <si>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</si>
  <si>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</si>
  <si>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</si>
  <si>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</si>
  <si>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</si>
  <si>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</si>
  <si>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</si>
  <si>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</si>
  <si>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</si>
  <si>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</si>
  <si>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</si>
  <si>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</si>
  <si>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</si>
  <si>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</si>
  <si>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</si>
  <si>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</si>
  <si>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</si>
  <si>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</si>
  <si>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</si>
  <si>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</si>
  <si>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</si>
  <si>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</si>
  <si>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</si>
  <si>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</si>
  <si>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</si>
  <si>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</si>
  <si>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</si>
  <si>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</si>
  <si>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</si>
  <si>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</si>
  <si>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</si>
  <si>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</si>
  <si>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</si>
  <si>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</si>
  <si>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</si>
  <si>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</si>
  <si>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</si>
  <si>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</si>
  <si>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</si>
  <si>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</si>
  <si>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</si>
  <si>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</si>
  <si>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</si>
  <si>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</si>
  <si>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</si>
  <si>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>100% Cotton Solid Sheet Set, 4" single needle hem, VZB packaging</t>
  </si>
  <si>
    <t>100% Cotton Solid Sheet Set</t>
  </si>
  <si>
    <t>100% Cotton</t>
  </si>
  <si>
    <t xml:space="preserve"> Twin: 66x96", 20x30"(1), 39x75"+12" </t>
  </si>
  <si>
    <t>BLIZZARD STR GRN</t>
  </si>
  <si>
    <t>Piece</t>
  </si>
  <si>
    <t>Normal</t>
  </si>
  <si>
    <t>6302.21.9020</t>
  </si>
  <si>
    <t>AVALON STR BL</t>
  </si>
  <si>
    <t xml:space="preserve"> Full: 81x96", 20x30"(2), 54x75"+14" </t>
  </si>
  <si>
    <t>MERSEA STARFISH BL</t>
  </si>
  <si>
    <t xml:space="preserve"> Queen: 90x102", 20x30"(2), 60x80"+14" </t>
  </si>
  <si>
    <t>MOZA SHELL BL</t>
  </si>
  <si>
    <t>AQUALANE MED TA</t>
  </si>
  <si>
    <t xml:space="preserve"> King: 108x102", 20x40"(2), 78x80"+14"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</si>
</sst>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"/>
    <numFmt numFmtId="165" formatCode="0.0"/>
    <numFmt numFmtId="166" formatCode="[$$-409]#,##0.00;\-[$$-409]#,##0.00"/>
    <numFmt numFmtId="167" formatCode="[$￥-804]#,##0.00;[Red][$￥-804]#,##0.00"/>
    <numFmt numFmtId="168" formatCode="0.0_);\(0.0\)"/>
    <numFmt numFmtId="169" formatCode="0.0%"/>
  </numFmts>
  <fonts count="7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167" fontId="4" fillId="0" borderId="0"/>
  </cellStyleXfs>
  <cellXfs count="54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64" fontId="1" fillId="0" borderId="2" xfId="1" applyNumberFormat="1" applyBorder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164" fontId="2" fillId="5" borderId="1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1" applyNumberFormat="1" applyFont="1" applyBorder="1" applyAlignment="1">
      <alignment horizontal="center" wrapText="1"/>
    </xf>
    <xf numFmtId="164" fontId="5" fillId="4" borderId="2" xfId="2" applyNumberFormat="1" applyFont="1" applyFill="1" applyBorder="1" applyAlignment="1">
      <alignment wrapText="1"/>
    </xf>
    <xf numFmtId="164" fontId="5" fillId="2" borderId="2" xfId="2" applyNumberFormat="1" applyFont="1" applyFill="1" applyBorder="1" applyAlignment="1">
      <alignment wrapText="1"/>
    </xf>
    <xf numFmtId="10" fontId="5" fillId="2" borderId="2" xfId="2" applyNumberFormat="1" applyFont="1" applyFill="1" applyBorder="1" applyAlignment="1">
      <alignment wrapText="1"/>
    </xf>
    <xf numFmtId="164" fontId="6" fillId="6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66" fontId="1" fillId="0" borderId="2" xfId="1" applyNumberFormat="1" applyBorder="1"/>
    <xf numFmtId="167" fontId="1" fillId="0" borderId="2" xfId="1" applyNumberFormat="1" applyBorder="1"/>
    <xf numFmtId="164" fontId="1" fillId="0" borderId="1" xfId="1" applyNumberFormat="1" applyBorder="1"/>
    <xf numFmtId="168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2" fontId="1" fillId="7" borderId="2" xfId="1" applyNumberFormat="1" applyFill="1" applyBorder="1"/>
    <xf numFmtId="1" fontId="1" fillId="7" borderId="2" xfId="1" applyNumberFormat="1" applyFill="1" applyBorder="1"/>
    <xf numFmtId="3" fontId="1" fillId="0" borderId="2" xfId="1" applyNumberFormat="1" applyBorder="1"/>
    <xf numFmtId="164" fontId="1" fillId="7" borderId="2" xfId="1" applyNumberFormat="1" applyFill="1" applyBorder="1"/>
    <xf numFmtId="169" fontId="1" fillId="0" borderId="2" xfId="1" applyNumberFormat="1" applyBorder="1"/>
    <xf numFmtId="10" fontId="1" fillId="0" borderId="2" xfId="1" applyNumberFormat="1" applyBorder="1"/>
    <xf numFmtId="10" fontId="0" fillId="7" borderId="2" xfId="3" applyNumberFormat="1" applyFont="1" applyFill="1" applyBorder="1" applyAlignment="1"/>
    <xf numFmtId="164" fontId="1" fillId="0" borderId="2" xfId="1" applyNumberFormat="1" applyBorder="1"/>
    <xf numFmtId="1" fontId="4" fillId="0" borderId="2" xfId="4" applyNumberFormat="1" applyBorder="1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68" fontId="1" fillId="0" borderId="2" xfId="1" applyNumberFormat="1" applyBorder="1" applyAlignment="1">
      <alignment wrapText="1"/>
    </xf>
    <xf numFmtId="2" fontId="1" fillId="7" borderId="2" xfId="1" applyNumberFormat="1" applyFill="1" applyBorder="1" applyAlignment="1">
      <alignment wrapText="1"/>
    </xf>
    <xf numFmtId="164" fontId="1" fillId="7" borderId="2" xfId="1" applyNumberFormat="1" applyFill="1" applyBorder="1" applyAlignment="1">
      <alignment wrapText="1"/>
    </xf>
    <xf numFmtId="167" fontId="1" fillId="0" borderId="2" xfId="1" applyNumberFormat="1" applyBorder="1" applyAlignment="1">
      <alignment wrapText="1"/>
    </xf>
    <xf numFmtId="169" fontId="1" fillId="0" borderId="2" xfId="1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5">
    <cellStyle name="Normal" xfId="0" builtinId="0"/>
    <cellStyle name="Normal 2" xfId="1" xr:uid="{DBB1198C-23E5-4EDC-973C-B3BD3AF200C6}"/>
    <cellStyle name="Normal 2 18 2" xfId="2" xr:uid="{530E2EB4-C02D-4EA3-A43F-1B2755350D27}"/>
    <cellStyle name="Normal_2010 NY-showroom sheet set for JCP 0330" xfId="4" xr:uid="{B734CB20-C683-4350-8C7E-FEBFA9537DF1}"/>
    <cellStyle name="Percent 2" xfId="3" xr:uid="{CDA8F4B6-9E34-4B44-8E58-45828F833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D010-5327-44D8-A411-2D4920EC1D28}">
  <dimension ref="A1:AT15"/>
  <sheetViews>
    <sheetView tabSelected="1" zoomScale="99" zoomScaleNormal="99" workbookViewId="0">
      <selection activeCell="K2" sqref="K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36328125" style="2" customWidth="1"/>
    <col min="6" max="6" width="15.54296875" style="2" customWidth="1"/>
    <col min="7" max="7" width="9.1796875" style="2" customWidth="1"/>
    <col min="8" max="8" width="13.36328125" style="2" customWidth="1"/>
    <col min="9" max="9" width="7.453125" style="2" customWidth="1"/>
    <col min="10" max="10" width="8.54296875" style="2" customWidth="1"/>
    <col min="11" max="11" width="7" style="2" customWidth="1"/>
    <col min="12" max="12" width="6.1796875" style="2" customWidth="1"/>
    <col min="13" max="13" width="6.81640625" style="2" customWidth="1"/>
    <col min="14" max="15" width="8.81640625" style="2" customWidth="1"/>
    <col min="16" max="16" width="8.54296875" style="4" customWidth="1"/>
    <col min="17" max="17" width="9.36328125" style="2" customWidth="1"/>
    <col min="18" max="18" width="8.1796875" style="52" customWidth="1"/>
    <col min="19" max="19" width="8.7265625" style="52" customWidth="1"/>
    <col min="20" max="20" width="7.1796875" style="52" customWidth="1"/>
    <col min="21" max="21" width="9" style="53" customWidth="1"/>
    <col min="22" max="22" width="6.26953125" style="51" customWidth="1"/>
    <col min="23" max="24" width="10" style="53" customWidth="1"/>
    <col min="25" max="25" width="9.81640625" style="51" customWidth="1"/>
    <col min="26" max="26" width="7.81640625" style="2" customWidth="1"/>
    <col min="27" max="27" width="8.90625" style="4" customWidth="1"/>
    <col min="28" max="28" width="7.81640625" style="2" customWidth="1"/>
    <col min="29" max="29" width="8.453125" style="3" customWidth="1"/>
    <col min="30" max="30" width="9" style="4" customWidth="1"/>
    <col min="31" max="31" width="8.36328125" style="4" customWidth="1"/>
    <col min="32" max="32" width="7.90625" style="3" customWidth="1"/>
    <col min="33" max="33" width="8.26953125" style="4" customWidth="1"/>
    <col min="34" max="34" width="11.6328125" style="3" customWidth="1"/>
    <col min="35" max="35" width="10.90625" style="4" customWidth="1"/>
    <col min="36" max="36" width="8.08984375" style="3" customWidth="1"/>
    <col min="37" max="37" width="9.26953125" style="4" customWidth="1"/>
    <col min="38" max="38" width="8.08984375" style="3" customWidth="1"/>
    <col min="39" max="39" width="9.26953125" style="4" customWidth="1"/>
    <col min="40" max="40" width="7.81640625" style="4" customWidth="1"/>
    <col min="41" max="41" width="9.6328125" style="4" customWidth="1"/>
    <col min="42" max="42" width="7.7265625" style="4" customWidth="1"/>
    <col min="43" max="43" width="12.1796875" style="4" customWidth="1"/>
    <col min="44" max="44" width="9.1796875" style="2"/>
    <col min="45" max="45" width="11.54296875" style="4" customWidth="1"/>
    <col min="46" max="46" width="15" style="4" customWidth="1"/>
    <col min="47" max="16384" width="9.1796875" style="2"/>
  </cols>
  <sheetData>
    <row r="1" spans="1:46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7" t="s">
        <v>12</v>
      </c>
      <c r="N1" s="7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6" t="s">
        <v>25</v>
      </c>
      <c r="AA1" s="19" t="s">
        <v>26</v>
      </c>
      <c r="AB1" s="6" t="s">
        <v>27</v>
      </c>
      <c r="AC1" s="20" t="s">
        <v>28</v>
      </c>
      <c r="AD1" s="21" t="s">
        <v>29</v>
      </c>
      <c r="AE1" s="19" t="s">
        <v>30</v>
      </c>
      <c r="AF1" s="20" t="s">
        <v>31</v>
      </c>
      <c r="AG1" s="19" t="s">
        <v>32</v>
      </c>
      <c r="AH1" s="20" t="s">
        <v>33</v>
      </c>
      <c r="AI1" s="19" t="s">
        <v>34</v>
      </c>
      <c r="AJ1" s="20" t="s">
        <v>35</v>
      </c>
      <c r="AK1" s="19" t="s">
        <v>36</v>
      </c>
      <c r="AL1" s="20" t="s">
        <v>37</v>
      </c>
      <c r="AM1" s="19" t="s">
        <v>38</v>
      </c>
      <c r="AN1" s="19" t="s">
        <v>39</v>
      </c>
      <c r="AO1" s="22" t="s">
        <v>40</v>
      </c>
      <c r="AP1" s="23" t="s">
        <v>41</v>
      </c>
      <c r="AQ1" s="24" t="s">
        <v>42</v>
      </c>
      <c r="AR1" s="6" t="s">
        <v>43</v>
      </c>
      <c r="AS1" s="19" t="s">
        <v>44</v>
      </c>
      <c r="AT1" s="19" t="s">
        <v>45</v>
      </c>
    </row>
    <row r="2" spans="1:46" s="42" customFormat="1" x14ac:dyDescent="0.35">
      <c r="A2" s="25">
        <v>1</v>
      </c>
      <c r="B2" s="26"/>
      <c r="C2" s="26"/>
      <c r="D2" s="26"/>
      <c r="E2" s="26"/>
      <c r="F2" s="26" t="s">
        <v>46</v>
      </c>
      <c r="G2" s="27"/>
      <c r="H2" s="26" t="s">
        <v>47</v>
      </c>
      <c r="I2" s="26" t="s">
        <v>48</v>
      </c>
      <c r="J2" s="25" t="s">
        <v>49</v>
      </c>
      <c r="K2" s="28" t="s">
        <v>50</v>
      </c>
      <c r="L2" s="28" t="s">
        <v>51</v>
      </c>
      <c r="M2" s="26"/>
      <c r="N2" s="26"/>
      <c r="O2" s="26" t="s">
        <v>52</v>
      </c>
      <c r="P2" s="29">
        <v>7.88</v>
      </c>
      <c r="Q2" s="26" t="s">
        <v>53</v>
      </c>
      <c r="R2" s="30">
        <v>35</v>
      </c>
      <c r="S2" s="30">
        <v>27.3</v>
      </c>
      <c r="T2" s="30">
        <v>20</v>
      </c>
      <c r="U2" s="31">
        <v>5</v>
      </c>
      <c r="V2" s="32">
        <v>4</v>
      </c>
      <c r="W2" s="33">
        <f>IF(R2="","",R2*S2*T2/1000000)</f>
        <v>1.9109999999999999E-2</v>
      </c>
      <c r="X2" s="31">
        <v>63</v>
      </c>
      <c r="Y2" s="34">
        <f>IF(V2="","",X2/W2*V2)</f>
        <v>13186.813186813188</v>
      </c>
      <c r="Z2" s="35">
        <v>3500</v>
      </c>
      <c r="AA2" s="36">
        <f>IF(ISERROR(Z2/Y2),"",Z2/Y2)</f>
        <v>0.26541666666666663</v>
      </c>
      <c r="AB2" s="28" t="s">
        <v>54</v>
      </c>
      <c r="AC2" s="37">
        <v>0.16700000000000001</v>
      </c>
      <c r="AD2" s="36">
        <f>IF(ISERROR(P2*AC2),"",P2*AC2)</f>
        <v>1.31596</v>
      </c>
      <c r="AE2" s="36">
        <f>IF(ISERROR(P2+AA2+AD2),"",P2+AA2+AD2)</f>
        <v>9.4613766666666663</v>
      </c>
      <c r="AF2" s="38">
        <v>0</v>
      </c>
      <c r="AG2" s="36">
        <f t="shared" ref="AG2:AG14" si="0">IF(ISERROR(AQ2*AF2),"",AQ2*AF2)</f>
        <v>0</v>
      </c>
      <c r="AH2" s="38">
        <v>0</v>
      </c>
      <c r="AI2" s="36">
        <f t="shared" ref="AI2:AI14" si="1">IF(ISERROR(AQ2*AH2),"",AQ2*AH2)</f>
        <v>0</v>
      </c>
      <c r="AJ2" s="38">
        <v>0</v>
      </c>
      <c r="AK2" s="36">
        <f>IF(ISERROR(AQ2*AJ2),"",AQ2*AJ2)</f>
        <v>0</v>
      </c>
      <c r="AL2" s="38">
        <v>0</v>
      </c>
      <c r="AM2" s="36">
        <f>IF(ISERROR(P2*AL2),"",P2*AL2)</f>
        <v>0</v>
      </c>
      <c r="AN2" s="36">
        <f>IF(ISERROR(AG2+AI2+AK2+AM2),"",AG2+AI2+AK2+AM2)</f>
        <v>0</v>
      </c>
      <c r="AO2" s="36">
        <f t="shared" ref="AO2:AO14" si="2">IF(ISERROR(AE2+AN2),"",AE2+AN2)</f>
        <v>9.4613766666666663</v>
      </c>
      <c r="AP2" s="39">
        <f t="shared" ref="AP2:AP14" si="3">IF(ISERROR((AQ2-AO2)/AQ2),"",(AQ2-AO2)/AQ2)</f>
        <v>0.17727159420289859</v>
      </c>
      <c r="AQ2" s="40">
        <v>11.5</v>
      </c>
      <c r="AR2" s="41">
        <v>672</v>
      </c>
      <c r="AS2" s="36">
        <f>IF(ISERROR(AO2*AR2),"",AO2*AR2)</f>
        <v>6358.0451199999998</v>
      </c>
      <c r="AT2" s="36">
        <f>IF(ISERROR(AQ2*AR2),"",AQ2*AR2)</f>
        <v>7728</v>
      </c>
    </row>
    <row r="3" spans="1:46" s="42" customFormat="1" x14ac:dyDescent="0.35">
      <c r="A3" s="25">
        <v>2</v>
      </c>
      <c r="B3" s="26"/>
      <c r="C3" s="26"/>
      <c r="D3" s="26"/>
      <c r="E3" s="26"/>
      <c r="F3" s="26" t="s">
        <v>46</v>
      </c>
      <c r="G3" s="27"/>
      <c r="H3" s="26" t="s">
        <v>47</v>
      </c>
      <c r="I3" s="26" t="s">
        <v>48</v>
      </c>
      <c r="J3" s="25" t="s">
        <v>49</v>
      </c>
      <c r="K3" s="28" t="s">
        <v>50</v>
      </c>
      <c r="L3" s="28" t="s">
        <v>55</v>
      </c>
      <c r="M3" s="26"/>
      <c r="N3" s="26"/>
      <c r="O3" s="26" t="s">
        <v>52</v>
      </c>
      <c r="P3" s="29">
        <v>7.88</v>
      </c>
      <c r="Q3" s="26" t="s">
        <v>53</v>
      </c>
      <c r="R3" s="30">
        <v>35</v>
      </c>
      <c r="S3" s="30">
        <v>27.3</v>
      </c>
      <c r="T3" s="30">
        <v>20</v>
      </c>
      <c r="U3" s="31">
        <v>5</v>
      </c>
      <c r="V3" s="32">
        <v>4</v>
      </c>
      <c r="W3" s="33">
        <f t="shared" ref="W3:W14" si="4">IF(R3="","",R3*S3*T3/1000000)</f>
        <v>1.9109999999999999E-2</v>
      </c>
      <c r="X3" s="31">
        <v>63</v>
      </c>
      <c r="Y3" s="34">
        <f t="shared" ref="Y3:Y14" si="5">IF(V3="","",X3/W3*V3)</f>
        <v>13186.813186813188</v>
      </c>
      <c r="Z3" s="35">
        <v>3500</v>
      </c>
      <c r="AA3" s="36">
        <f t="shared" ref="AA3:AA14" si="6">IF(ISERROR(Z3/Y3),"",Z3/Y3)</f>
        <v>0.26541666666666663</v>
      </c>
      <c r="AB3" s="28" t="s">
        <v>54</v>
      </c>
      <c r="AC3" s="37">
        <v>0.16700000000000001</v>
      </c>
      <c r="AD3" s="36">
        <f t="shared" ref="AD3:AD14" si="7">IF(ISERROR(P3*AC3),"",P3*AC3)</f>
        <v>1.31596</v>
      </c>
      <c r="AE3" s="36">
        <f t="shared" ref="AE3:AE14" si="8">IF(ISERROR(P3+AA3+AD3),"",P3+AA3+AD3)</f>
        <v>9.4613766666666663</v>
      </c>
      <c r="AF3" s="38">
        <v>0</v>
      </c>
      <c r="AG3" s="36">
        <f t="shared" si="0"/>
        <v>0</v>
      </c>
      <c r="AH3" s="38">
        <v>0</v>
      </c>
      <c r="AI3" s="36">
        <f t="shared" si="1"/>
        <v>0</v>
      </c>
      <c r="AJ3" s="38">
        <v>0</v>
      </c>
      <c r="AK3" s="36">
        <f t="shared" ref="AK3:AK14" si="9">IF(ISERROR(AQ3*AJ3),"",AQ3*AJ3)</f>
        <v>0</v>
      </c>
      <c r="AL3" s="38">
        <v>0</v>
      </c>
      <c r="AM3" s="36">
        <f t="shared" ref="AM3:AM14" si="10">IF(ISERROR(P3*AL3),"",P3*AL3)</f>
        <v>0</v>
      </c>
      <c r="AN3" s="36">
        <f t="shared" ref="AN3:AN14" si="11">IF(ISERROR(AG3+AI3+AK3+AM3),"",AG3+AI3+AK3+AM3)</f>
        <v>0</v>
      </c>
      <c r="AO3" s="36">
        <f t="shared" si="2"/>
        <v>9.4613766666666663</v>
      </c>
      <c r="AP3" s="39">
        <f t="shared" si="3"/>
        <v>0.17727159420289859</v>
      </c>
      <c r="AQ3" s="40">
        <v>11.5</v>
      </c>
      <c r="AR3" s="41">
        <v>672</v>
      </c>
      <c r="AS3" s="36">
        <f t="shared" ref="AS3:AS14" si="12">IF(ISERROR(AO3*AR3),"",AO3*AR3)</f>
        <v>6358.0451199999998</v>
      </c>
      <c r="AT3" s="36">
        <f t="shared" ref="AT3:AT14" si="13">IF(ISERROR(AQ3*AR3),"",AQ3*AR3)</f>
        <v>7728</v>
      </c>
    </row>
    <row r="4" spans="1:46" s="42" customFormat="1" x14ac:dyDescent="0.35">
      <c r="A4" s="25">
        <v>3</v>
      </c>
      <c r="B4" s="26"/>
      <c r="C4" s="26"/>
      <c r="D4" s="26"/>
      <c r="E4" s="26"/>
      <c r="F4" s="26" t="s">
        <v>46</v>
      </c>
      <c r="G4" s="27"/>
      <c r="H4" s="26" t="s">
        <v>47</v>
      </c>
      <c r="I4" s="26" t="s">
        <v>48</v>
      </c>
      <c r="J4" s="25" t="s">
        <v>49</v>
      </c>
      <c r="K4" s="28" t="s">
        <v>56</v>
      </c>
      <c r="L4" s="28" t="s">
        <v>55</v>
      </c>
      <c r="M4" s="26"/>
      <c r="N4" s="26"/>
      <c r="O4" s="26" t="s">
        <v>52</v>
      </c>
      <c r="P4" s="29">
        <v>10.199999999999999</v>
      </c>
      <c r="Q4" s="26" t="s">
        <v>53</v>
      </c>
      <c r="R4" s="30">
        <v>35</v>
      </c>
      <c r="S4" s="30">
        <v>27.3</v>
      </c>
      <c r="T4" s="30">
        <v>25</v>
      </c>
      <c r="U4" s="31">
        <v>5</v>
      </c>
      <c r="V4" s="32">
        <v>4</v>
      </c>
      <c r="W4" s="33">
        <f t="shared" si="4"/>
        <v>2.3887499999999999E-2</v>
      </c>
      <c r="X4" s="31">
        <v>63</v>
      </c>
      <c r="Y4" s="34">
        <f t="shared" si="5"/>
        <v>10549.45054945055</v>
      </c>
      <c r="Z4" s="35">
        <v>3500</v>
      </c>
      <c r="AA4" s="36">
        <f t="shared" si="6"/>
        <v>0.33177083333333329</v>
      </c>
      <c r="AB4" s="28" t="s">
        <v>54</v>
      </c>
      <c r="AC4" s="37">
        <v>0.16700000000000001</v>
      </c>
      <c r="AD4" s="36">
        <f t="shared" si="7"/>
        <v>1.7034</v>
      </c>
      <c r="AE4" s="36">
        <f t="shared" si="8"/>
        <v>12.235170833333333</v>
      </c>
      <c r="AF4" s="38">
        <v>0</v>
      </c>
      <c r="AG4" s="36">
        <f t="shared" si="0"/>
        <v>0</v>
      </c>
      <c r="AH4" s="38">
        <v>0</v>
      </c>
      <c r="AI4" s="36">
        <f t="shared" si="1"/>
        <v>0</v>
      </c>
      <c r="AJ4" s="38">
        <v>0</v>
      </c>
      <c r="AK4" s="36">
        <f t="shared" si="9"/>
        <v>0</v>
      </c>
      <c r="AL4" s="38">
        <v>0</v>
      </c>
      <c r="AM4" s="36">
        <f t="shared" si="10"/>
        <v>0</v>
      </c>
      <c r="AN4" s="36">
        <f t="shared" si="11"/>
        <v>0</v>
      </c>
      <c r="AO4" s="36">
        <f t="shared" si="2"/>
        <v>12.235170833333333</v>
      </c>
      <c r="AP4" s="39">
        <f t="shared" si="3"/>
        <v>0.18159392419175024</v>
      </c>
      <c r="AQ4" s="40">
        <v>14.95</v>
      </c>
      <c r="AR4" s="41">
        <v>672</v>
      </c>
      <c r="AS4" s="36">
        <f t="shared" si="12"/>
        <v>8222.0347999999994</v>
      </c>
      <c r="AT4" s="36">
        <f t="shared" si="13"/>
        <v>10046.4</v>
      </c>
    </row>
    <row r="5" spans="1:46" s="42" customFormat="1" x14ac:dyDescent="0.35">
      <c r="A5" s="25">
        <v>4</v>
      </c>
      <c r="B5" s="26"/>
      <c r="C5" s="26"/>
      <c r="D5" s="26"/>
      <c r="E5" s="26"/>
      <c r="F5" s="26" t="s">
        <v>46</v>
      </c>
      <c r="G5" s="27"/>
      <c r="H5" s="26" t="s">
        <v>47</v>
      </c>
      <c r="I5" s="26" t="s">
        <v>48</v>
      </c>
      <c r="J5" s="25" t="s">
        <v>49</v>
      </c>
      <c r="K5" s="28" t="s">
        <v>56</v>
      </c>
      <c r="L5" s="28" t="s">
        <v>57</v>
      </c>
      <c r="M5" s="26"/>
      <c r="N5" s="26"/>
      <c r="O5" s="26" t="s">
        <v>52</v>
      </c>
      <c r="P5" s="29">
        <v>10.199999999999999</v>
      </c>
      <c r="Q5" s="26" t="s">
        <v>53</v>
      </c>
      <c r="R5" s="30">
        <v>35</v>
      </c>
      <c r="S5" s="30">
        <v>27.3</v>
      </c>
      <c r="T5" s="30">
        <v>25</v>
      </c>
      <c r="U5" s="31">
        <v>5</v>
      </c>
      <c r="V5" s="32">
        <v>4</v>
      </c>
      <c r="W5" s="33">
        <f t="shared" si="4"/>
        <v>2.3887499999999999E-2</v>
      </c>
      <c r="X5" s="31">
        <v>63</v>
      </c>
      <c r="Y5" s="34">
        <f t="shared" si="5"/>
        <v>10549.45054945055</v>
      </c>
      <c r="Z5" s="35">
        <v>3500</v>
      </c>
      <c r="AA5" s="36">
        <f t="shared" si="6"/>
        <v>0.33177083333333329</v>
      </c>
      <c r="AB5" s="28" t="s">
        <v>54</v>
      </c>
      <c r="AC5" s="37">
        <v>0.16700000000000001</v>
      </c>
      <c r="AD5" s="36">
        <f t="shared" si="7"/>
        <v>1.7034</v>
      </c>
      <c r="AE5" s="36">
        <f t="shared" si="8"/>
        <v>12.235170833333333</v>
      </c>
      <c r="AF5" s="38">
        <v>0</v>
      </c>
      <c r="AG5" s="36">
        <f t="shared" si="0"/>
        <v>0</v>
      </c>
      <c r="AH5" s="38">
        <v>0</v>
      </c>
      <c r="AI5" s="36">
        <f t="shared" si="1"/>
        <v>0</v>
      </c>
      <c r="AJ5" s="38">
        <v>0</v>
      </c>
      <c r="AK5" s="36">
        <f t="shared" si="9"/>
        <v>0</v>
      </c>
      <c r="AL5" s="38">
        <v>0</v>
      </c>
      <c r="AM5" s="36">
        <f t="shared" si="10"/>
        <v>0</v>
      </c>
      <c r="AN5" s="36">
        <f t="shared" si="11"/>
        <v>0</v>
      </c>
      <c r="AO5" s="36">
        <f t="shared" si="2"/>
        <v>12.235170833333333</v>
      </c>
      <c r="AP5" s="39">
        <f t="shared" si="3"/>
        <v>0.18159392419175024</v>
      </c>
      <c r="AQ5" s="40">
        <v>14.95</v>
      </c>
      <c r="AR5" s="41">
        <v>672</v>
      </c>
      <c r="AS5" s="36">
        <f t="shared" si="12"/>
        <v>8222.0347999999994</v>
      </c>
      <c r="AT5" s="36">
        <f t="shared" si="13"/>
        <v>10046.4</v>
      </c>
    </row>
    <row r="6" spans="1:46" s="42" customFormat="1" x14ac:dyDescent="0.35">
      <c r="A6" s="25">
        <v>5</v>
      </c>
      <c r="B6" s="26"/>
      <c r="C6" s="26"/>
      <c r="D6" s="26"/>
      <c r="E6" s="26"/>
      <c r="F6" s="26" t="s">
        <v>46</v>
      </c>
      <c r="G6" s="27"/>
      <c r="H6" s="26" t="s">
        <v>47</v>
      </c>
      <c r="I6" s="26" t="s">
        <v>48</v>
      </c>
      <c r="J6" s="25" t="s">
        <v>49</v>
      </c>
      <c r="K6" s="28" t="s">
        <v>58</v>
      </c>
      <c r="L6" s="28" t="s">
        <v>51</v>
      </c>
      <c r="M6" s="26"/>
      <c r="N6" s="26"/>
      <c r="O6" s="26" t="s">
        <v>52</v>
      </c>
      <c r="P6" s="29">
        <v>11.8</v>
      </c>
      <c r="Q6" s="26" t="s">
        <v>53</v>
      </c>
      <c r="R6" s="30">
        <v>35</v>
      </c>
      <c r="S6" s="30">
        <v>27.3</v>
      </c>
      <c r="T6" s="30">
        <v>30</v>
      </c>
      <c r="U6" s="31">
        <v>5</v>
      </c>
      <c r="V6" s="32">
        <v>4</v>
      </c>
      <c r="W6" s="33">
        <f t="shared" si="4"/>
        <v>2.8665E-2</v>
      </c>
      <c r="X6" s="31">
        <v>63</v>
      </c>
      <c r="Y6" s="34">
        <f t="shared" si="5"/>
        <v>8791.2087912087918</v>
      </c>
      <c r="Z6" s="35">
        <v>3500</v>
      </c>
      <c r="AA6" s="36">
        <f t="shared" si="6"/>
        <v>0.39812499999999995</v>
      </c>
      <c r="AB6" s="28" t="s">
        <v>54</v>
      </c>
      <c r="AC6" s="37">
        <v>0.16700000000000001</v>
      </c>
      <c r="AD6" s="36">
        <f t="shared" si="7"/>
        <v>1.9706000000000001</v>
      </c>
      <c r="AE6" s="36">
        <f t="shared" si="8"/>
        <v>14.168725000000002</v>
      </c>
      <c r="AF6" s="38">
        <v>0</v>
      </c>
      <c r="AG6" s="36">
        <f t="shared" si="0"/>
        <v>0</v>
      </c>
      <c r="AH6" s="38">
        <v>0</v>
      </c>
      <c r="AI6" s="36">
        <f t="shared" si="1"/>
        <v>0</v>
      </c>
      <c r="AJ6" s="38">
        <v>0</v>
      </c>
      <c r="AK6" s="36">
        <f t="shared" si="9"/>
        <v>0</v>
      </c>
      <c r="AL6" s="38">
        <v>0</v>
      </c>
      <c r="AM6" s="36">
        <f t="shared" si="10"/>
        <v>0</v>
      </c>
      <c r="AN6" s="36">
        <f t="shared" si="11"/>
        <v>0</v>
      </c>
      <c r="AO6" s="36">
        <f t="shared" si="2"/>
        <v>14.168725000000002</v>
      </c>
      <c r="AP6" s="39">
        <f t="shared" si="3"/>
        <v>0.10039841269841257</v>
      </c>
      <c r="AQ6" s="40">
        <v>15.75</v>
      </c>
      <c r="AR6" s="41">
        <v>804</v>
      </c>
      <c r="AS6" s="36">
        <f t="shared" si="12"/>
        <v>11391.654900000001</v>
      </c>
      <c r="AT6" s="36">
        <f t="shared" si="13"/>
        <v>12663</v>
      </c>
    </row>
    <row r="7" spans="1:46" s="42" customFormat="1" x14ac:dyDescent="0.35">
      <c r="A7" s="25">
        <v>6</v>
      </c>
      <c r="B7" s="26"/>
      <c r="C7" s="26"/>
      <c r="D7" s="26"/>
      <c r="E7" s="26"/>
      <c r="F7" s="26" t="s">
        <v>46</v>
      </c>
      <c r="G7" s="27"/>
      <c r="H7" s="26" t="s">
        <v>47</v>
      </c>
      <c r="I7" s="26" t="s">
        <v>48</v>
      </c>
      <c r="J7" s="25" t="s">
        <v>49</v>
      </c>
      <c r="K7" s="28" t="s">
        <v>58</v>
      </c>
      <c r="L7" s="28" t="s">
        <v>55</v>
      </c>
      <c r="M7" s="26"/>
      <c r="N7" s="26"/>
      <c r="O7" s="26" t="s">
        <v>52</v>
      </c>
      <c r="P7" s="29">
        <v>11.8</v>
      </c>
      <c r="Q7" s="26" t="s">
        <v>53</v>
      </c>
      <c r="R7" s="30">
        <v>35</v>
      </c>
      <c r="S7" s="30">
        <v>27.3</v>
      </c>
      <c r="T7" s="30">
        <v>30</v>
      </c>
      <c r="U7" s="31">
        <v>5</v>
      </c>
      <c r="V7" s="32">
        <v>4</v>
      </c>
      <c r="W7" s="33">
        <f t="shared" si="4"/>
        <v>2.8665E-2</v>
      </c>
      <c r="X7" s="31">
        <v>63</v>
      </c>
      <c r="Y7" s="34">
        <f t="shared" si="5"/>
        <v>8791.2087912087918</v>
      </c>
      <c r="Z7" s="35">
        <v>3500</v>
      </c>
      <c r="AA7" s="36">
        <f t="shared" si="6"/>
        <v>0.39812499999999995</v>
      </c>
      <c r="AB7" s="28" t="s">
        <v>54</v>
      </c>
      <c r="AC7" s="37">
        <v>0.16700000000000001</v>
      </c>
      <c r="AD7" s="36">
        <f t="shared" si="7"/>
        <v>1.9706000000000001</v>
      </c>
      <c r="AE7" s="36">
        <f t="shared" si="8"/>
        <v>14.168725000000002</v>
      </c>
      <c r="AF7" s="38">
        <v>0</v>
      </c>
      <c r="AG7" s="36">
        <f t="shared" si="0"/>
        <v>0</v>
      </c>
      <c r="AH7" s="38">
        <v>0</v>
      </c>
      <c r="AI7" s="36">
        <f t="shared" si="1"/>
        <v>0</v>
      </c>
      <c r="AJ7" s="38">
        <v>0</v>
      </c>
      <c r="AK7" s="36">
        <f t="shared" si="9"/>
        <v>0</v>
      </c>
      <c r="AL7" s="38">
        <v>0</v>
      </c>
      <c r="AM7" s="36">
        <f t="shared" si="10"/>
        <v>0</v>
      </c>
      <c r="AN7" s="36">
        <f t="shared" si="11"/>
        <v>0</v>
      </c>
      <c r="AO7" s="36">
        <f t="shared" si="2"/>
        <v>14.168725000000002</v>
      </c>
      <c r="AP7" s="39">
        <f t="shared" si="3"/>
        <v>0.10039841269841257</v>
      </c>
      <c r="AQ7" s="40">
        <v>15.75</v>
      </c>
      <c r="AR7" s="41">
        <v>804</v>
      </c>
      <c r="AS7" s="36">
        <f t="shared" si="12"/>
        <v>11391.654900000001</v>
      </c>
      <c r="AT7" s="36">
        <f t="shared" si="13"/>
        <v>12663</v>
      </c>
    </row>
    <row r="8" spans="1:46" ht="15" customHeight="1" x14ac:dyDescent="0.35">
      <c r="A8" s="43">
        <v>7</v>
      </c>
      <c r="B8" s="44"/>
      <c r="C8" s="44"/>
      <c r="D8" s="26"/>
      <c r="E8" s="26"/>
      <c r="F8" s="26" t="s">
        <v>46</v>
      </c>
      <c r="G8" s="27"/>
      <c r="H8" s="26" t="s">
        <v>47</v>
      </c>
      <c r="I8" s="26" t="s">
        <v>48</v>
      </c>
      <c r="J8" s="25" t="s">
        <v>49</v>
      </c>
      <c r="K8" s="28" t="s">
        <v>58</v>
      </c>
      <c r="L8" s="28" t="s">
        <v>57</v>
      </c>
      <c r="M8" s="44"/>
      <c r="N8" s="44"/>
      <c r="O8" s="26" t="s">
        <v>52</v>
      </c>
      <c r="P8" s="29">
        <v>11.8</v>
      </c>
      <c r="Q8" s="26" t="s">
        <v>53</v>
      </c>
      <c r="R8" s="45">
        <v>35</v>
      </c>
      <c r="S8" s="45">
        <v>27.3</v>
      </c>
      <c r="T8" s="45">
        <v>30</v>
      </c>
      <c r="U8" s="31">
        <v>5</v>
      </c>
      <c r="V8" s="32">
        <v>4</v>
      </c>
      <c r="W8" s="46">
        <f t="shared" si="4"/>
        <v>2.8665E-2</v>
      </c>
      <c r="X8" s="31">
        <v>63</v>
      </c>
      <c r="Y8" s="34">
        <f t="shared" si="5"/>
        <v>8791.2087912087918</v>
      </c>
      <c r="Z8" s="35">
        <v>3500</v>
      </c>
      <c r="AA8" s="47">
        <f t="shared" si="6"/>
        <v>0.39812499999999995</v>
      </c>
      <c r="AB8" s="48" t="s">
        <v>54</v>
      </c>
      <c r="AC8" s="49">
        <v>0.16700000000000001</v>
      </c>
      <c r="AD8" s="36">
        <f t="shared" si="7"/>
        <v>1.9706000000000001</v>
      </c>
      <c r="AE8" s="36">
        <f t="shared" si="8"/>
        <v>14.168725000000002</v>
      </c>
      <c r="AF8" s="38">
        <v>0</v>
      </c>
      <c r="AG8" s="47">
        <f t="shared" si="0"/>
        <v>0</v>
      </c>
      <c r="AH8" s="38">
        <v>0</v>
      </c>
      <c r="AI8" s="47">
        <f t="shared" si="1"/>
        <v>0</v>
      </c>
      <c r="AJ8" s="38">
        <v>0</v>
      </c>
      <c r="AK8" s="36">
        <f t="shared" si="9"/>
        <v>0</v>
      </c>
      <c r="AL8" s="38">
        <v>0</v>
      </c>
      <c r="AM8" s="36">
        <f t="shared" si="10"/>
        <v>0</v>
      </c>
      <c r="AN8" s="36">
        <f t="shared" si="11"/>
        <v>0</v>
      </c>
      <c r="AO8" s="47">
        <f t="shared" si="2"/>
        <v>14.168725000000002</v>
      </c>
      <c r="AP8" s="50">
        <f t="shared" si="3"/>
        <v>0.10039841269841257</v>
      </c>
      <c r="AQ8" s="5">
        <v>15.75</v>
      </c>
      <c r="AR8" s="41">
        <v>804</v>
      </c>
      <c r="AS8" s="36">
        <f t="shared" si="12"/>
        <v>11391.654900000001</v>
      </c>
      <c r="AT8" s="36">
        <f t="shared" si="13"/>
        <v>12663</v>
      </c>
    </row>
    <row r="9" spans="1:46" ht="15" customHeight="1" x14ac:dyDescent="0.35">
      <c r="A9" s="43">
        <v>8</v>
      </c>
      <c r="B9" s="44"/>
      <c r="C9" s="44"/>
      <c r="D9" s="26"/>
      <c r="E9" s="26"/>
      <c r="F9" s="26" t="s">
        <v>46</v>
      </c>
      <c r="G9" s="27"/>
      <c r="H9" s="26" t="s">
        <v>47</v>
      </c>
      <c r="I9" s="26" t="s">
        <v>48</v>
      </c>
      <c r="J9" s="25" t="s">
        <v>49</v>
      </c>
      <c r="K9" s="28" t="s">
        <v>58</v>
      </c>
      <c r="L9" s="28" t="s">
        <v>59</v>
      </c>
      <c r="M9" s="44"/>
      <c r="N9" s="44"/>
      <c r="O9" s="26" t="s">
        <v>52</v>
      </c>
      <c r="P9" s="29">
        <v>11.8</v>
      </c>
      <c r="Q9" s="26" t="s">
        <v>53</v>
      </c>
      <c r="R9" s="45">
        <v>35</v>
      </c>
      <c r="S9" s="45">
        <v>27.3</v>
      </c>
      <c r="T9" s="45">
        <v>30</v>
      </c>
      <c r="U9" s="31">
        <v>5</v>
      </c>
      <c r="V9" s="32">
        <v>4</v>
      </c>
      <c r="W9" s="46">
        <f t="shared" si="4"/>
        <v>2.8665E-2</v>
      </c>
      <c r="X9" s="31">
        <v>63</v>
      </c>
      <c r="Y9" s="34">
        <f t="shared" si="5"/>
        <v>8791.2087912087918</v>
      </c>
      <c r="Z9" s="35">
        <v>3500</v>
      </c>
      <c r="AA9" s="47">
        <f t="shared" si="6"/>
        <v>0.39812499999999995</v>
      </c>
      <c r="AB9" s="48" t="s">
        <v>54</v>
      </c>
      <c r="AC9" s="49">
        <v>0.16700000000000001</v>
      </c>
      <c r="AD9" s="36">
        <f t="shared" si="7"/>
        <v>1.9706000000000001</v>
      </c>
      <c r="AE9" s="36">
        <f t="shared" si="8"/>
        <v>14.168725000000002</v>
      </c>
      <c r="AF9" s="38">
        <v>0</v>
      </c>
      <c r="AG9" s="47">
        <f t="shared" si="0"/>
        <v>0</v>
      </c>
      <c r="AH9" s="38">
        <v>0</v>
      </c>
      <c r="AI9" s="47">
        <f t="shared" si="1"/>
        <v>0</v>
      </c>
      <c r="AJ9" s="38">
        <v>0</v>
      </c>
      <c r="AK9" s="36">
        <f t="shared" si="9"/>
        <v>0</v>
      </c>
      <c r="AL9" s="38">
        <v>0</v>
      </c>
      <c r="AM9" s="36">
        <f t="shared" si="10"/>
        <v>0</v>
      </c>
      <c r="AN9" s="36">
        <f t="shared" si="11"/>
        <v>0</v>
      </c>
      <c r="AO9" s="47">
        <f t="shared" si="2"/>
        <v>14.168725000000002</v>
      </c>
      <c r="AP9" s="50">
        <f t="shared" si="3"/>
        <v>0.10039841269841257</v>
      </c>
      <c r="AQ9" s="5">
        <v>15.75</v>
      </c>
      <c r="AR9" s="41">
        <v>804</v>
      </c>
      <c r="AS9" s="36">
        <f t="shared" si="12"/>
        <v>11391.654900000001</v>
      </c>
      <c r="AT9" s="36">
        <f t="shared" si="13"/>
        <v>12663</v>
      </c>
    </row>
    <row r="10" spans="1:46" ht="15" customHeight="1" x14ac:dyDescent="0.35">
      <c r="A10" s="43">
        <v>9</v>
      </c>
      <c r="B10" s="44"/>
      <c r="C10" s="44"/>
      <c r="D10" s="26"/>
      <c r="E10" s="26"/>
      <c r="F10" s="26" t="s">
        <v>46</v>
      </c>
      <c r="G10" s="27"/>
      <c r="H10" s="26" t="s">
        <v>47</v>
      </c>
      <c r="I10" s="26" t="s">
        <v>48</v>
      </c>
      <c r="J10" s="25" t="s">
        <v>49</v>
      </c>
      <c r="K10" s="28" t="s">
        <v>58</v>
      </c>
      <c r="L10" s="28" t="s">
        <v>60</v>
      </c>
      <c r="M10" s="44"/>
      <c r="N10" s="44"/>
      <c r="O10" s="26" t="s">
        <v>52</v>
      </c>
      <c r="P10" s="29">
        <v>11.8</v>
      </c>
      <c r="Q10" s="26" t="s">
        <v>53</v>
      </c>
      <c r="R10" s="45">
        <v>35</v>
      </c>
      <c r="S10" s="45">
        <v>27.3</v>
      </c>
      <c r="T10" s="45">
        <v>30</v>
      </c>
      <c r="U10" s="31">
        <v>5</v>
      </c>
      <c r="V10" s="32">
        <v>4</v>
      </c>
      <c r="W10" s="46">
        <f t="shared" si="4"/>
        <v>2.8665E-2</v>
      </c>
      <c r="X10" s="31">
        <v>63</v>
      </c>
      <c r="Y10" s="34">
        <f t="shared" si="5"/>
        <v>8791.2087912087918</v>
      </c>
      <c r="Z10" s="35">
        <v>3500</v>
      </c>
      <c r="AA10" s="47">
        <f t="shared" si="6"/>
        <v>0.39812499999999995</v>
      </c>
      <c r="AB10" s="48" t="s">
        <v>54</v>
      </c>
      <c r="AC10" s="49">
        <v>0.16700000000000001</v>
      </c>
      <c r="AD10" s="36">
        <f t="shared" si="7"/>
        <v>1.9706000000000001</v>
      </c>
      <c r="AE10" s="36">
        <f t="shared" si="8"/>
        <v>14.168725000000002</v>
      </c>
      <c r="AF10" s="38">
        <v>0</v>
      </c>
      <c r="AG10" s="47">
        <f t="shared" si="0"/>
        <v>0</v>
      </c>
      <c r="AH10" s="38">
        <v>0</v>
      </c>
      <c r="AI10" s="47">
        <f t="shared" si="1"/>
        <v>0</v>
      </c>
      <c r="AJ10" s="38">
        <v>0</v>
      </c>
      <c r="AK10" s="36">
        <f t="shared" si="9"/>
        <v>0</v>
      </c>
      <c r="AL10" s="38">
        <v>0</v>
      </c>
      <c r="AM10" s="36">
        <f t="shared" si="10"/>
        <v>0</v>
      </c>
      <c r="AN10" s="36">
        <f t="shared" si="11"/>
        <v>0</v>
      </c>
      <c r="AO10" s="47">
        <f t="shared" si="2"/>
        <v>14.168725000000002</v>
      </c>
      <c r="AP10" s="50">
        <f t="shared" si="3"/>
        <v>0.10039841269841257</v>
      </c>
      <c r="AQ10" s="5">
        <v>15.75</v>
      </c>
      <c r="AR10" s="41">
        <v>804</v>
      </c>
      <c r="AS10" s="36">
        <f t="shared" si="12"/>
        <v>11391.654900000001</v>
      </c>
      <c r="AT10" s="36">
        <f t="shared" si="13"/>
        <v>12663</v>
      </c>
    </row>
    <row r="11" spans="1:46" ht="15" customHeight="1" x14ac:dyDescent="0.35">
      <c r="A11" s="43">
        <v>10</v>
      </c>
      <c r="B11" s="44"/>
      <c r="C11" s="44"/>
      <c r="D11" s="26"/>
      <c r="E11" s="26"/>
      <c r="F11" s="26" t="s">
        <v>46</v>
      </c>
      <c r="G11" s="27"/>
      <c r="H11" s="26" t="s">
        <v>47</v>
      </c>
      <c r="I11" s="26" t="s">
        <v>48</v>
      </c>
      <c r="J11" s="25" t="s">
        <v>49</v>
      </c>
      <c r="K11" s="28" t="s">
        <v>61</v>
      </c>
      <c r="L11" s="28" t="s">
        <v>55</v>
      </c>
      <c r="M11" s="44"/>
      <c r="N11" s="44"/>
      <c r="O11" s="26" t="s">
        <v>52</v>
      </c>
      <c r="P11" s="29">
        <v>13.75</v>
      </c>
      <c r="Q11" s="26" t="s">
        <v>53</v>
      </c>
      <c r="R11" s="45">
        <v>35</v>
      </c>
      <c r="S11" s="45">
        <v>27.3</v>
      </c>
      <c r="T11" s="45">
        <v>33</v>
      </c>
      <c r="U11" s="31">
        <v>5</v>
      </c>
      <c r="V11" s="32">
        <v>4</v>
      </c>
      <c r="W11" s="46">
        <f t="shared" si="4"/>
        <v>3.1531499999999997E-2</v>
      </c>
      <c r="X11" s="31">
        <v>63</v>
      </c>
      <c r="Y11" s="34">
        <f t="shared" si="5"/>
        <v>7992.0079920079925</v>
      </c>
      <c r="Z11" s="35">
        <v>3500</v>
      </c>
      <c r="AA11" s="47">
        <f t="shared" si="6"/>
        <v>0.43793749999999998</v>
      </c>
      <c r="AB11" s="48" t="s">
        <v>54</v>
      </c>
      <c r="AC11" s="49">
        <v>0.16700000000000001</v>
      </c>
      <c r="AD11" s="36">
        <f t="shared" si="7"/>
        <v>2.2962500000000001</v>
      </c>
      <c r="AE11" s="36">
        <f t="shared" si="8"/>
        <v>16.484187500000001</v>
      </c>
      <c r="AF11" s="38">
        <v>0</v>
      </c>
      <c r="AG11" s="47">
        <f t="shared" si="0"/>
        <v>0</v>
      </c>
      <c r="AH11" s="38">
        <v>0</v>
      </c>
      <c r="AI11" s="47">
        <f t="shared" si="1"/>
        <v>0</v>
      </c>
      <c r="AJ11" s="38">
        <v>0</v>
      </c>
      <c r="AK11" s="36">
        <f t="shared" si="9"/>
        <v>0</v>
      </c>
      <c r="AL11" s="38">
        <v>0</v>
      </c>
      <c r="AM11" s="36">
        <f t="shared" si="10"/>
        <v>0</v>
      </c>
      <c r="AN11" s="36">
        <f t="shared" si="11"/>
        <v>0</v>
      </c>
      <c r="AO11" s="47">
        <f t="shared" si="2"/>
        <v>16.484187500000001</v>
      </c>
      <c r="AP11" s="50">
        <f t="shared" si="3"/>
        <v>9.6756849315068449E-2</v>
      </c>
      <c r="AQ11" s="5">
        <v>18.25</v>
      </c>
      <c r="AR11" s="41">
        <v>648</v>
      </c>
      <c r="AS11" s="36">
        <f t="shared" si="12"/>
        <v>10681.753500000001</v>
      </c>
      <c r="AT11" s="36">
        <f t="shared" si="13"/>
        <v>11826</v>
      </c>
    </row>
    <row r="12" spans="1:46" ht="15" customHeight="1" x14ac:dyDescent="0.35">
      <c r="A12" s="43">
        <v>11</v>
      </c>
      <c r="B12" s="44"/>
      <c r="C12" s="44"/>
      <c r="D12" s="26"/>
      <c r="E12" s="26"/>
      <c r="F12" s="26" t="s">
        <v>46</v>
      </c>
      <c r="G12" s="27"/>
      <c r="H12" s="26" t="s">
        <v>47</v>
      </c>
      <c r="I12" s="26" t="s">
        <v>48</v>
      </c>
      <c r="J12" s="25" t="s">
        <v>49</v>
      </c>
      <c r="K12" s="28" t="s">
        <v>61</v>
      </c>
      <c r="L12" s="28" t="s">
        <v>60</v>
      </c>
      <c r="M12" s="44"/>
      <c r="N12" s="44"/>
      <c r="O12" s="26" t="s">
        <v>52</v>
      </c>
      <c r="P12" s="29">
        <v>13.75</v>
      </c>
      <c r="Q12" s="26" t="s">
        <v>53</v>
      </c>
      <c r="R12" s="45">
        <v>35</v>
      </c>
      <c r="S12" s="45">
        <v>27.3</v>
      </c>
      <c r="T12" s="45">
        <v>33</v>
      </c>
      <c r="U12" s="31">
        <v>5</v>
      </c>
      <c r="V12" s="32">
        <v>4</v>
      </c>
      <c r="W12" s="46">
        <f t="shared" si="4"/>
        <v>3.1531499999999997E-2</v>
      </c>
      <c r="X12" s="31">
        <v>63</v>
      </c>
      <c r="Y12" s="34">
        <f t="shared" si="5"/>
        <v>7992.0079920079925</v>
      </c>
      <c r="Z12" s="35">
        <v>3500</v>
      </c>
      <c r="AA12" s="47">
        <f t="shared" si="6"/>
        <v>0.43793749999999998</v>
      </c>
      <c r="AB12" s="48" t="s">
        <v>54</v>
      </c>
      <c r="AC12" s="49">
        <v>0.16700000000000001</v>
      </c>
      <c r="AD12" s="36">
        <f t="shared" si="7"/>
        <v>2.2962500000000001</v>
      </c>
      <c r="AE12" s="36">
        <f t="shared" si="8"/>
        <v>16.484187500000001</v>
      </c>
      <c r="AF12" s="38">
        <v>0</v>
      </c>
      <c r="AG12" s="47">
        <f t="shared" si="0"/>
        <v>0</v>
      </c>
      <c r="AH12" s="38">
        <v>0</v>
      </c>
      <c r="AI12" s="47">
        <f t="shared" si="1"/>
        <v>0</v>
      </c>
      <c r="AJ12" s="38">
        <v>0</v>
      </c>
      <c r="AK12" s="36">
        <f t="shared" si="9"/>
        <v>0</v>
      </c>
      <c r="AL12" s="38">
        <v>0</v>
      </c>
      <c r="AM12" s="36">
        <f t="shared" si="10"/>
        <v>0</v>
      </c>
      <c r="AN12" s="36">
        <f t="shared" si="11"/>
        <v>0</v>
      </c>
      <c r="AO12" s="47">
        <f t="shared" si="2"/>
        <v>16.484187500000001</v>
      </c>
      <c r="AP12" s="50">
        <f t="shared" si="3"/>
        <v>9.6756849315068449E-2</v>
      </c>
      <c r="AQ12" s="5">
        <v>18.25</v>
      </c>
      <c r="AR12" s="41">
        <v>648</v>
      </c>
      <c r="AS12" s="36">
        <f t="shared" si="12"/>
        <v>10681.753500000001</v>
      </c>
      <c r="AT12" s="36">
        <f t="shared" si="13"/>
        <v>11826</v>
      </c>
    </row>
    <row r="13" spans="1:46" ht="15" customHeight="1" x14ac:dyDescent="0.35">
      <c r="A13" s="43">
        <v>12</v>
      </c>
      <c r="B13" s="44"/>
      <c r="C13" s="44"/>
      <c r="D13" s="26"/>
      <c r="E13" s="26"/>
      <c r="F13" s="26" t="s">
        <v>46</v>
      </c>
      <c r="G13" s="27"/>
      <c r="H13" s="26" t="s">
        <v>47</v>
      </c>
      <c r="I13" s="26" t="s">
        <v>48</v>
      </c>
      <c r="J13" s="25" t="s">
        <v>49</v>
      </c>
      <c r="K13" s="28" t="s">
        <v>61</v>
      </c>
      <c r="L13" s="28" t="s">
        <v>59</v>
      </c>
      <c r="M13" s="44"/>
      <c r="N13" s="44"/>
      <c r="O13" s="26" t="s">
        <v>52</v>
      </c>
      <c r="P13" s="29">
        <v>13.75</v>
      </c>
      <c r="Q13" s="26" t="s">
        <v>53</v>
      </c>
      <c r="R13" s="45">
        <v>35</v>
      </c>
      <c r="S13" s="45">
        <v>27.3</v>
      </c>
      <c r="T13" s="45">
        <v>33</v>
      </c>
      <c r="U13" s="31">
        <v>5</v>
      </c>
      <c r="V13" s="32">
        <v>4</v>
      </c>
      <c r="W13" s="46">
        <f t="shared" si="4"/>
        <v>3.1531499999999997E-2</v>
      </c>
      <c r="X13" s="31">
        <v>63</v>
      </c>
      <c r="Y13" s="34">
        <f t="shared" si="5"/>
        <v>7992.0079920079925</v>
      </c>
      <c r="Z13" s="35">
        <v>3500</v>
      </c>
      <c r="AA13" s="47">
        <f t="shared" si="6"/>
        <v>0.43793749999999998</v>
      </c>
      <c r="AB13" s="48" t="s">
        <v>54</v>
      </c>
      <c r="AC13" s="49">
        <v>0.16700000000000001</v>
      </c>
      <c r="AD13" s="36">
        <f t="shared" si="7"/>
        <v>2.2962500000000001</v>
      </c>
      <c r="AE13" s="36">
        <f t="shared" si="8"/>
        <v>16.484187500000001</v>
      </c>
      <c r="AF13" s="38">
        <v>0</v>
      </c>
      <c r="AG13" s="47">
        <f t="shared" si="0"/>
        <v>0</v>
      </c>
      <c r="AH13" s="38">
        <v>0</v>
      </c>
      <c r="AI13" s="47">
        <f t="shared" si="1"/>
        <v>0</v>
      </c>
      <c r="AJ13" s="38">
        <v>0</v>
      </c>
      <c r="AK13" s="36">
        <f t="shared" si="9"/>
        <v>0</v>
      </c>
      <c r="AL13" s="38">
        <v>0</v>
      </c>
      <c r="AM13" s="36">
        <f t="shared" si="10"/>
        <v>0</v>
      </c>
      <c r="AN13" s="36">
        <f t="shared" si="11"/>
        <v>0</v>
      </c>
      <c r="AO13" s="47">
        <f t="shared" si="2"/>
        <v>16.484187500000001</v>
      </c>
      <c r="AP13" s="50">
        <f t="shared" si="3"/>
        <v>9.6756849315068449E-2</v>
      </c>
      <c r="AQ13" s="5">
        <v>18.25</v>
      </c>
      <c r="AR13" s="41">
        <v>648</v>
      </c>
      <c r="AS13" s="36">
        <f t="shared" si="12"/>
        <v>10681.753500000001</v>
      </c>
      <c r="AT13" s="36">
        <f t="shared" si="13"/>
        <v>11826</v>
      </c>
    </row>
    <row r="14" spans="1:46" ht="15" customHeight="1" x14ac:dyDescent="0.35">
      <c r="A14" s="43">
        <v>13</v>
      </c>
      <c r="B14" s="44"/>
      <c r="C14" s="44"/>
      <c r="D14" s="26"/>
      <c r="E14" s="26"/>
      <c r="F14" s="26" t="s">
        <v>46</v>
      </c>
      <c r="G14" s="27"/>
      <c r="H14" s="26" t="s">
        <v>47</v>
      </c>
      <c r="I14" s="26" t="s">
        <v>48</v>
      </c>
      <c r="J14" s="25" t="s">
        <v>49</v>
      </c>
      <c r="K14" s="28" t="s">
        <v>61</v>
      </c>
      <c r="L14" s="28" t="s">
        <v>57</v>
      </c>
      <c r="M14" s="44"/>
      <c r="N14" s="44"/>
      <c r="O14" s="26" t="s">
        <v>52</v>
      </c>
      <c r="P14" s="29">
        <v>13.75</v>
      </c>
      <c r="Q14" s="26" t="s">
        <v>53</v>
      </c>
      <c r="R14" s="45">
        <v>35</v>
      </c>
      <c r="S14" s="45">
        <v>27.3</v>
      </c>
      <c r="T14" s="45">
        <v>33</v>
      </c>
      <c r="U14" s="31">
        <v>5</v>
      </c>
      <c r="V14" s="32">
        <v>4</v>
      </c>
      <c r="W14" s="46">
        <f t="shared" si="4"/>
        <v>3.1531499999999997E-2</v>
      </c>
      <c r="X14" s="31">
        <v>63</v>
      </c>
      <c r="Y14" s="34">
        <f t="shared" si="5"/>
        <v>7992.0079920079925</v>
      </c>
      <c r="Z14" s="35">
        <v>3500</v>
      </c>
      <c r="AA14" s="47">
        <f t="shared" si="6"/>
        <v>0.43793749999999998</v>
      </c>
      <c r="AB14" s="48" t="s">
        <v>54</v>
      </c>
      <c r="AC14" s="49">
        <v>0.16700000000000001</v>
      </c>
      <c r="AD14" s="36">
        <f t="shared" si="7"/>
        <v>2.2962500000000001</v>
      </c>
      <c r="AE14" s="36">
        <f t="shared" si="8"/>
        <v>16.484187500000001</v>
      </c>
      <c r="AF14" s="38">
        <v>0</v>
      </c>
      <c r="AG14" s="47">
        <f t="shared" si="0"/>
        <v>0</v>
      </c>
      <c r="AH14" s="38">
        <v>0</v>
      </c>
      <c r="AI14" s="47">
        <f t="shared" si="1"/>
        <v>0</v>
      </c>
      <c r="AJ14" s="38">
        <v>0</v>
      </c>
      <c r="AK14" s="36">
        <f t="shared" si="9"/>
        <v>0</v>
      </c>
      <c r="AL14" s="38">
        <v>0</v>
      </c>
      <c r="AM14" s="36">
        <f t="shared" si="10"/>
        <v>0</v>
      </c>
      <c r="AN14" s="36">
        <f t="shared" si="11"/>
        <v>0</v>
      </c>
      <c r="AO14" s="47">
        <f t="shared" si="2"/>
        <v>16.484187500000001</v>
      </c>
      <c r="AP14" s="50">
        <f t="shared" si="3"/>
        <v>9.6756849315068449E-2</v>
      </c>
      <c r="AQ14" s="5">
        <v>18.25</v>
      </c>
      <c r="AR14" s="41">
        <v>648</v>
      </c>
      <c r="AS14" s="36">
        <f t="shared" si="12"/>
        <v>10681.753500000001</v>
      </c>
      <c r="AT14" s="36">
        <f t="shared" si="13"/>
        <v>11826</v>
      </c>
    </row>
    <row r="15" spans="1:46" s="4" customFormat="1" x14ac:dyDescent="0.3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Q15" s="2"/>
      <c r="R15" s="52"/>
      <c r="S15" s="52"/>
      <c r="T15" s="52"/>
      <c r="U15" s="53"/>
      <c r="V15" s="51"/>
      <c r="W15" s="53"/>
      <c r="X15" s="53"/>
      <c r="Y15" s="51"/>
      <c r="Z15" s="2"/>
      <c r="AB15" s="2"/>
      <c r="AC15" s="3"/>
      <c r="AF15" s="3"/>
      <c r="AH15" s="3"/>
      <c r="AJ15" s="3"/>
      <c r="AL15" s="3"/>
      <c r="AP15" s="3"/>
      <c r="AR15" s="51"/>
    </row>
  </sheetData>
  <sheetProtection insertRows="0" deleteRows="0" sort="0"/>
  <protectedRanges>
    <protectedRange sqref="AA2:AA5 AR15 W2:Y14 AA6:AC14 R15:AP15 R16:AQ224 A2:Q224 R6:T14 AD2:AP14" name="Range1"/>
    <protectedRange sqref="R2:U2 R3:T5 U3:U14" name="Range1_2"/>
    <protectedRange sqref="Z2:Z14" name="Range1_3"/>
    <protectedRange sqref="AB2:AC5" name="Range1_4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2025-06-16T21:25:33Z</dcterms:created>
  <dcterms:modified xsi:type="dcterms:W3CDTF">2025-06-16T21:31:23Z</dcterms:modified>
</cp:coreProperties>
</file>