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8B6AEF09-D741-4C08-856B-BC0AB24B8125}" xr6:coauthVersionLast="47" xr6:coauthVersionMax="47" xr10:uidLastSave="{00000000-0000-0000-0000-000000000000}"/>
  <bookViews>
    <workbookView xWindow="-110" yWindow="-110" windowWidth="19420" windowHeight="10300" xr2:uid="{D9AD3783-84BC-4CC6-AD03-A35C155FD09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5" i="1" l="1"/>
  <c r="AZ15" i="1"/>
  <c r="AV15" i="1"/>
  <c r="AR15" i="1"/>
  <c r="AO15" i="1"/>
  <c r="AM15" i="1"/>
  <c r="AK15" i="1"/>
  <c r="AH15" i="1"/>
  <c r="AB15" i="1"/>
  <c r="AC15" i="1" s="1"/>
  <c r="AE15" i="1" s="1"/>
  <c r="AI15" i="1" s="1"/>
  <c r="S15" i="1"/>
  <c r="BC14" i="1"/>
  <c r="AZ14" i="1"/>
  <c r="AV14" i="1"/>
  <c r="AR14" i="1"/>
  <c r="AO14" i="1"/>
  <c r="AM14" i="1"/>
  <c r="AK14" i="1"/>
  <c r="AH14" i="1"/>
  <c r="AB14" i="1"/>
  <c r="AC14" i="1" s="1"/>
  <c r="AE14" i="1" s="1"/>
  <c r="AI14" i="1" s="1"/>
  <c r="S14" i="1"/>
  <c r="BC13" i="1"/>
  <c r="AZ13" i="1"/>
  <c r="AV13" i="1"/>
  <c r="AR13" i="1"/>
  <c r="AO13" i="1"/>
  <c r="AM13" i="1"/>
  <c r="AK13" i="1"/>
  <c r="AH13" i="1"/>
  <c r="AB13" i="1"/>
  <c r="AC13" i="1" s="1"/>
  <c r="AE13" i="1" s="1"/>
  <c r="S13" i="1"/>
  <c r="BC12" i="1"/>
  <c r="AZ12" i="1"/>
  <c r="AV12" i="1"/>
  <c r="AR12" i="1"/>
  <c r="AO12" i="1"/>
  <c r="AM12" i="1"/>
  <c r="AK12" i="1"/>
  <c r="AH12" i="1"/>
  <c r="AB12" i="1"/>
  <c r="AC12" i="1" s="1"/>
  <c r="AE12" i="1" s="1"/>
  <c r="AI12" i="1" s="1"/>
  <c r="S12" i="1"/>
  <c r="BC11" i="1"/>
  <c r="AZ11" i="1"/>
  <c r="AV11" i="1"/>
  <c r="AR11" i="1"/>
  <c r="AO11" i="1"/>
  <c r="AM11" i="1"/>
  <c r="AK11" i="1"/>
  <c r="AS11" i="1" s="1"/>
  <c r="AH11" i="1"/>
  <c r="AB11" i="1"/>
  <c r="AC11" i="1" s="1"/>
  <c r="AE11" i="1" s="1"/>
  <c r="S11" i="1"/>
  <c r="BC10" i="1"/>
  <c r="AZ10" i="1"/>
  <c r="AV10" i="1"/>
  <c r="AR10" i="1"/>
  <c r="AO10" i="1"/>
  <c r="AM10" i="1"/>
  <c r="AK10" i="1"/>
  <c r="AH10" i="1"/>
  <c r="AB10" i="1"/>
  <c r="AC10" i="1" s="1"/>
  <c r="AE10" i="1" s="1"/>
  <c r="AI10" i="1" s="1"/>
  <c r="S10" i="1"/>
  <c r="BC9" i="1"/>
  <c r="AZ9" i="1"/>
  <c r="AV9" i="1"/>
  <c r="AR9" i="1"/>
  <c r="AO9" i="1"/>
  <c r="AM9" i="1"/>
  <c r="AK9" i="1"/>
  <c r="AH9" i="1"/>
  <c r="AB9" i="1"/>
  <c r="AC9" i="1" s="1"/>
  <c r="AE9" i="1" s="1"/>
  <c r="AI9" i="1" s="1"/>
  <c r="S9" i="1"/>
  <c r="BC8" i="1"/>
  <c r="AZ8" i="1"/>
  <c r="AV8" i="1"/>
  <c r="AR8" i="1"/>
  <c r="AO8" i="1"/>
  <c r="AM8" i="1"/>
  <c r="AK8" i="1"/>
  <c r="AS8" i="1" s="1"/>
  <c r="AH8" i="1"/>
  <c r="AB8" i="1"/>
  <c r="AC8" i="1" s="1"/>
  <c r="AE8" i="1" s="1"/>
  <c r="AI8" i="1" s="1"/>
  <c r="S8" i="1"/>
  <c r="BC7" i="1"/>
  <c r="AZ7" i="1"/>
  <c r="AV7" i="1"/>
  <c r="AR7" i="1"/>
  <c r="AO7" i="1"/>
  <c r="AM7" i="1"/>
  <c r="AK7" i="1"/>
  <c r="AS7" i="1" s="1"/>
  <c r="AH7" i="1"/>
  <c r="AB7" i="1"/>
  <c r="AC7" i="1" s="1"/>
  <c r="AE7" i="1" s="1"/>
  <c r="AI7" i="1" s="1"/>
  <c r="AT7" i="1" s="1"/>
  <c r="S7" i="1"/>
  <c r="BC6" i="1"/>
  <c r="AZ6" i="1"/>
  <c r="AV6" i="1"/>
  <c r="AR6" i="1"/>
  <c r="AO6" i="1"/>
  <c r="AM6" i="1"/>
  <c r="AK6" i="1"/>
  <c r="AH6" i="1"/>
  <c r="AB6" i="1"/>
  <c r="AC6" i="1" s="1"/>
  <c r="AE6" i="1" s="1"/>
  <c r="AI6" i="1" s="1"/>
  <c r="S6" i="1"/>
  <c r="BC5" i="1"/>
  <c r="AZ5" i="1"/>
  <c r="AV5" i="1"/>
  <c r="AR5" i="1"/>
  <c r="AO5" i="1"/>
  <c r="AM5" i="1"/>
  <c r="AK5" i="1"/>
  <c r="AS5" i="1" s="1"/>
  <c r="AH5" i="1"/>
  <c r="AB5" i="1"/>
  <c r="AC5" i="1" s="1"/>
  <c r="AE5" i="1" s="1"/>
  <c r="AI5" i="1" s="1"/>
  <c r="AT5" i="1" s="1"/>
  <c r="S5" i="1"/>
  <c r="BC4" i="1"/>
  <c r="AZ4" i="1"/>
  <c r="AV4" i="1"/>
  <c r="AR4" i="1"/>
  <c r="AO4" i="1"/>
  <c r="AM4" i="1"/>
  <c r="AK4" i="1"/>
  <c r="AH4" i="1"/>
  <c r="AB4" i="1"/>
  <c r="AC4" i="1" s="1"/>
  <c r="AE4" i="1" s="1"/>
  <c r="AI4" i="1" s="1"/>
  <c r="S4" i="1"/>
  <c r="BC3" i="1"/>
  <c r="AZ3" i="1"/>
  <c r="AV3" i="1"/>
  <c r="AR3" i="1"/>
  <c r="AO3" i="1"/>
  <c r="AM3" i="1"/>
  <c r="AK3" i="1"/>
  <c r="AS3" i="1" s="1"/>
  <c r="AH3" i="1"/>
  <c r="AB3" i="1"/>
  <c r="AC3" i="1" s="1"/>
  <c r="AE3" i="1" s="1"/>
  <c r="AI3" i="1" s="1"/>
  <c r="AT3" i="1" s="1"/>
  <c r="S3" i="1"/>
  <c r="BC2" i="1"/>
  <c r="AZ2" i="1"/>
  <c r="AV2" i="1"/>
  <c r="AR2" i="1"/>
  <c r="AO2" i="1"/>
  <c r="AM2" i="1"/>
  <c r="AK2" i="1"/>
  <c r="AS2" i="1" s="1"/>
  <c r="AH2" i="1"/>
  <c r="AB2" i="1"/>
  <c r="AC2" i="1" s="1"/>
  <c r="AE2" i="1" s="1"/>
  <c r="S2" i="1"/>
  <c r="AT8" i="1" l="1"/>
  <c r="AI11" i="1"/>
  <c r="AT11" i="1" s="1"/>
  <c r="AS15" i="1"/>
  <c r="AS9" i="1"/>
  <c r="AT9" i="1" s="1"/>
  <c r="AS13" i="1"/>
  <c r="AT15" i="1"/>
  <c r="AS4" i="1"/>
  <c r="AI2" i="1"/>
  <c r="AT2" i="1" s="1"/>
  <c r="AT4" i="1"/>
  <c r="BB4" i="1" s="1"/>
  <c r="AS12" i="1"/>
  <c r="AT12" i="1" s="1"/>
  <c r="AS14" i="1"/>
  <c r="AT14" i="1" s="1"/>
  <c r="AS6" i="1"/>
  <c r="AT6" i="1" s="1"/>
  <c r="AS10" i="1"/>
  <c r="AI13" i="1"/>
  <c r="AU4" i="1"/>
  <c r="BB15" i="1"/>
  <c r="AU15" i="1"/>
  <c r="AU11" i="1"/>
  <c r="BB11" i="1"/>
  <c r="BB5" i="1"/>
  <c r="AU5" i="1"/>
  <c r="BB8" i="1"/>
  <c r="AU8" i="1"/>
  <c r="AU7" i="1"/>
  <c r="BB7" i="1"/>
  <c r="BB3" i="1"/>
  <c r="AU3" i="1"/>
  <c r="AT10" i="1"/>
  <c r="BB12" i="1" l="1"/>
  <c r="AU12" i="1"/>
  <c r="BB9" i="1"/>
  <c r="AU9" i="1"/>
  <c r="AT13" i="1"/>
  <c r="BB14" i="1"/>
  <c r="AU14" i="1"/>
  <c r="AU2" i="1"/>
  <c r="BB2" i="1"/>
  <c r="BB10" i="1"/>
  <c r="AU10" i="1"/>
  <c r="BB6" i="1"/>
  <c r="AU6" i="1"/>
  <c r="AU13" i="1" l="1"/>
  <c r="B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B50B1F6C-9965-4046-81E4-1183F9C7B20F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C0F5432F-6C64-4EE8-BC38-5C759A1B16B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D286D761-9A5D-4562-914D-FF00CF81BC5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EF9030A-DE28-4ED3-ACF4-DC5B94286B6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E75D52E8-6D3D-49AC-8623-5D76932F0F5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A3375C10-8575-4FE0-8F9C-F14E4731C54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1D8119D7-0530-4634-8725-97785C768932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2FDF1FFC-3775-45AA-80C1-4799CDE96145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C751FBAE-66A5-4DB8-A0FC-3AF197313F72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93621659-2BCD-4A7A-9F8C-A1A20F451A3F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A41B5C95-DDA8-471A-BCF3-A096EF82F7B4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61DF74A5-4EE6-41EC-AFB0-C431FFD4E3F0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532F4C22-F6E6-446B-8EEE-FA3F1B9FF5D1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5B5424D6-0ECD-486F-878C-2E32EE8FBEEF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8022EAC6-A9CC-49F1-AE34-5222B307D5FB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C335CE24-DC2B-47A6-9C8C-5FCEA00C54E1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6C24E2C9-BCF1-47B3-A9B4-46A4E8A985FC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 xr:uid="{71830A4A-7DFD-4E7B-937E-BA2D16F5627D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99A72F9D-AC75-4011-A1F4-7D03C79A3B7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<sst xmlns="http://schemas.openxmlformats.org/spreadsheetml/2006/main" count="229" uniqueCount="95">
  <si>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</si>
  <si>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</si>
  <si>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</si>
  <si>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</si>
  <si>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</si>
  <si>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</si>
  <si>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</si>
  <si>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</si>
  <si>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</si>
  <si>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</si>
  <si>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</si>
  <si>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</si>
  <si>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</si>
  <si>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</si>
  <si>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</si>
  <si>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</si>
  <si>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</si>
  <si>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</si>
  <si>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</si>
  <si>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</si>
  <si>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</si>
  <si>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</si>
  <si>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</si>
  <si>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</si>
  <si>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</si>
  <si>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</si>
  <si>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</si>
  <si>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</si>
  <si>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</si>
  <si>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</si>
  <si>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</si>
  <si>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</si>
  <si>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</si>
  <si>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</si>
  <si>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</si>
  <si>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</si>
  <si>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</si>
  <si>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</si>
  <si>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</si>
  <si>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</si>
  <si>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</si>
  <si>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</si>
  <si>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</si>
  <si>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</si>
  <si>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</si>
  <si>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</si>
  <si>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</si>
  <si>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</si>
  <si>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</si>
  <si>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</si>
  <si>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</si>
  <si>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</si>
  <si>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</si>
  <si>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</si>
  <si>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</si>
  <si>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09ZS0124P1-B</t>
  </si>
  <si>
    <t>Peppermint place</t>
  </si>
  <si>
    <t>QUILT</t>
  </si>
  <si>
    <t>Nutcrackers Scallop</t>
  </si>
  <si>
    <t>3pc Hanging Print Quilt</t>
  </si>
  <si>
    <t xml:space="preserve">Face：85gsm microfiber disperse print
Back：85gsm microfiber disperse print, 
Filling：180gsm slick Poly Fill. </t>
  </si>
  <si>
    <t>Twin: 66x86"/20x26+1/2"(1)</t>
  </si>
  <si>
    <t>Multi</t>
  </si>
  <si>
    <t>RS14-8211</t>
  </si>
  <si>
    <t>Piece</t>
  </si>
  <si>
    <t>Normal</t>
  </si>
  <si>
    <t>9404.40.9022</t>
  </si>
  <si>
    <t>Full/Queen: 86x86"/20x26+1/2"(2)</t>
  </si>
  <si>
    <t>RS14-8212</t>
  </si>
  <si>
    <t>King: 
102x86"/20x36+1/2"(2)</t>
  </si>
  <si>
    <t>RS14-8213</t>
  </si>
  <si>
    <t>99CX2403P2-R25B</t>
  </si>
  <si>
    <t>Gingerbread Update</t>
  </si>
  <si>
    <t>Pink</t>
  </si>
  <si>
    <t>RS14-8214</t>
  </si>
  <si>
    <t>RS14-8215</t>
  </si>
  <si>
    <t>RS14-8216</t>
  </si>
  <si>
    <t>36AN5004P-A</t>
    <phoneticPr fontId="0" type="noConversion"/>
  </si>
  <si>
    <t>Scandi Patchwork</t>
  </si>
  <si>
    <t>99PX3175P1-B</t>
  </si>
  <si>
    <t>Woodland Wreath</t>
    <phoneticPr fontId="0" type="noConversion"/>
  </si>
  <si>
    <t xml:space="preserve">Face：85gsm microfiber digital print
Back：85gsm microfiber disperse print, 
Filling：180gsm slick Poly Fill. </t>
  </si>
  <si>
    <t>99AN5052P1-B</t>
  </si>
  <si>
    <t>HOLLY &amp; MOSS</t>
  </si>
  <si>
    <t>Olympia (repeat)</t>
  </si>
  <si>
    <t>Full/Queen: 86x86"/20x26+1.5"(2)</t>
  </si>
  <si>
    <t>Red</t>
  </si>
  <si>
    <t xml:space="preserve">	RS14-7316</t>
  </si>
  <si>
    <t>022164456127</t>
  </si>
  <si>
    <t>King: 
102x86"/20x36+1.5"(2)</t>
  </si>
  <si>
    <t xml:space="preserve">	RS14-7317</t>
  </si>
  <si>
    <t>022164456134</t>
  </si>
  <si>
    <t>05PX2999P3-Q25</t>
  </si>
  <si>
    <t>Poinsettia Diagonal Plaid</t>
  </si>
  <si>
    <t xml:space="preserve">Face：85gsm microfiber disperse print
Back：85gsm microfiber solid
Filling：180gsm slick Poly Fill.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</si>
</sst>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[$￥-804]#,##0.00;[Red][$￥-804]#,##0.00"/>
    <numFmt numFmtId="169" formatCode="0.0%"/>
    <numFmt numFmtId="170" formatCode="[$¥-804]#,##0.00"/>
  </numFmts>
  <fonts count="9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67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8" fillId="0" borderId="1" xfId="3" applyFont="1" applyBorder="1" applyAlignment="1">
      <alignment vertical="center"/>
    </xf>
    <xf numFmtId="2" fontId="0" fillId="0" borderId="3" xfId="0" applyNumberFormat="1" applyBorder="1" applyAlignment="1">
      <alignment wrapText="1"/>
    </xf>
    <xf numFmtId="168" fontId="0" fillId="0" borderId="3" xfId="0" applyNumberFormat="1" applyBorder="1"/>
    <xf numFmtId="165" fontId="0" fillId="8" borderId="3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67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9" fontId="0" fillId="0" borderId="3" xfId="0" applyNumberFormat="1" applyBorder="1"/>
    <xf numFmtId="10" fontId="0" fillId="0" borderId="3" xfId="0" applyNumberFormat="1" applyBorder="1" applyAlignment="1">
      <alignment wrapText="1"/>
    </xf>
    <xf numFmtId="10" fontId="0" fillId="8" borderId="3" xfId="5" applyNumberFormat="1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170" fontId="0" fillId="0" borderId="3" xfId="0" applyNumberFormat="1" applyBorder="1"/>
    <xf numFmtId="49" fontId="0" fillId="0" borderId="3" xfId="0" applyNumberFormat="1" applyBorder="1"/>
  </cellXfs>
  <cellStyles count="6">
    <cellStyle name="Currency 2" xfId="4" xr:uid="{87283842-8D7B-4376-B3AC-309E5C22DC00}"/>
    <cellStyle name="Normal" xfId="0" builtinId="0"/>
    <cellStyle name="Normal 2" xfId="1" xr:uid="{F1FB2564-91E4-437B-A317-C3C0AEBAA721}"/>
    <cellStyle name="Normal 2 18 2" xfId="2" xr:uid="{FA7D1540-7DB9-42F9-81DD-BF22ADA91A97}"/>
    <cellStyle name="Percent 2" xfId="5" xr:uid="{727A7850-0AF0-41A0-87C1-8A97A4684C30}"/>
    <cellStyle name="样式 1 10" xfId="3" xr:uid="{A9B74CB8-8A58-4346-B2F2-CB45D95FC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F608-2181-4866-83E7-76BE0C305302}">
  <dimension ref="A1:BF16"/>
  <sheetViews>
    <sheetView tabSelected="1" workbookViewId="0">
      <selection activeCell="G10" sqref="G10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3.17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5.63281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08984375" style="5" customWidth="1"/>
    <col min="22" max="22" width="9.36328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8" customWidth="1"/>
    <col min="29" max="29" width="9.81640625" style="7" customWidth="1"/>
    <col min="30" max="30" width="7.81640625" style="2" customWidth="1"/>
    <col min="31" max="31" width="8.90625" style="5" customWidth="1"/>
    <col min="32" max="32" width="7.81640625" style="2" customWidth="1"/>
    <col min="33" max="33" width="8.453125" style="9" customWidth="1"/>
    <col min="34" max="34" width="9" style="5" customWidth="1"/>
    <col min="35" max="35" width="8.36328125" style="5" customWidth="1"/>
    <col min="36" max="36" width="7.90625" style="9" customWidth="1"/>
    <col min="37" max="37" width="5.90625" style="5" customWidth="1"/>
    <col min="38" max="38" width="8.08984375" style="9" customWidth="1"/>
    <col min="39" max="39" width="9.26953125" style="5" customWidth="1"/>
    <col min="40" max="40" width="11.6328125" style="9" customWidth="1"/>
    <col min="41" max="41" width="10.90625" style="5" customWidth="1"/>
    <col min="42" max="42" width="9.6328125" style="2" customWidth="1"/>
    <col min="43" max="43" width="9.6328125" style="9" customWidth="1"/>
    <col min="44" max="44" width="10" style="5" customWidth="1"/>
    <col min="45" max="45" width="9.54296875" style="5" customWidth="1"/>
    <col min="46" max="46" width="11.81640625" style="5" customWidth="1"/>
    <col min="47" max="47" width="7.08984375" style="9" customWidth="1"/>
    <col min="48" max="48" width="7.81640625" style="5" customWidth="1"/>
    <col min="49" max="49" width="9.6328125" style="5" customWidth="1"/>
    <col min="50" max="50" width="7.7265625" style="5" customWidth="1"/>
    <col min="51" max="52" width="12.08984375" style="9" customWidth="1"/>
    <col min="53" max="53" width="12.1796875" style="5" customWidth="1"/>
    <col min="54" max="54" width="12.90625" style="2" customWidth="1"/>
    <col min="55" max="55" width="11" style="2" customWidth="1"/>
    <col min="56" max="56" width="9.1796875" style="2"/>
    <col min="57" max="58" width="9.1796875" style="5"/>
    <col min="59" max="16384" width="9.1796875" style="2"/>
  </cols>
  <sheetData>
    <row r="1" spans="1:58" ht="68" customHeight="1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9" t="s">
        <v>44</v>
      </c>
      <c r="AT1" s="32" t="s">
        <v>45</v>
      </c>
      <c r="AU1" s="33" t="s">
        <v>46</v>
      </c>
      <c r="AV1" s="32" t="s">
        <v>47</v>
      </c>
      <c r="AW1" s="34" t="s">
        <v>48</v>
      </c>
      <c r="AX1" s="35" t="s">
        <v>49</v>
      </c>
      <c r="AY1" s="35" t="s">
        <v>50</v>
      </c>
      <c r="AZ1" s="32" t="s">
        <v>51</v>
      </c>
      <c r="BA1" s="12" t="s">
        <v>52</v>
      </c>
      <c r="BB1" s="36" t="s">
        <v>53</v>
      </c>
      <c r="BC1" s="36" t="s">
        <v>54</v>
      </c>
      <c r="BE1" s="2"/>
      <c r="BF1" s="2"/>
    </row>
    <row r="2" spans="1:58">
      <c r="A2" s="37">
        <v>1</v>
      </c>
      <c r="B2" s="38"/>
      <c r="C2" s="39" t="s">
        <v>55</v>
      </c>
      <c r="D2" s="39" t="s">
        <v>56</v>
      </c>
      <c r="E2" s="38"/>
      <c r="F2" s="38" t="s">
        <v>57</v>
      </c>
      <c r="G2" s="39" t="s">
        <v>58</v>
      </c>
      <c r="H2" s="39" t="s">
        <v>59</v>
      </c>
      <c r="I2" s="39" t="s">
        <v>59</v>
      </c>
      <c r="J2" s="40" t="s">
        <v>60</v>
      </c>
      <c r="K2" s="39" t="s">
        <v>61</v>
      </c>
      <c r="L2" s="41" t="s">
        <v>62</v>
      </c>
      <c r="M2" s="38"/>
      <c r="N2" s="42" t="s">
        <v>63</v>
      </c>
      <c r="O2" s="38"/>
      <c r="P2" s="38" t="s">
        <v>64</v>
      </c>
      <c r="Q2" s="41">
        <v>47.3</v>
      </c>
      <c r="R2" s="38">
        <v>8.1</v>
      </c>
      <c r="S2" s="43">
        <f>IF(ISERROR(Q2/R2),"",Q2/R2)</f>
        <v>5.8395061728395063</v>
      </c>
      <c r="T2" s="44">
        <v>5.84</v>
      </c>
      <c r="U2" s="11"/>
      <c r="V2" s="38" t="s">
        <v>65</v>
      </c>
      <c r="W2" s="45">
        <v>45</v>
      </c>
      <c r="X2" s="45">
        <v>42</v>
      </c>
      <c r="Y2" s="45">
        <v>20</v>
      </c>
      <c r="Z2" s="41"/>
      <c r="AA2" s="46">
        <v>2</v>
      </c>
      <c r="AB2" s="47">
        <f>IF(W2="","",W2*X2*Y2/1000000)</f>
        <v>3.78E-2</v>
      </c>
      <c r="AC2" s="48">
        <f>IF(AA2="","",65/AB2*AA2)</f>
        <v>3439.1534391534392</v>
      </c>
      <c r="AD2" s="38">
        <v>2250</v>
      </c>
      <c r="AE2" s="49">
        <f>IF(ISERROR(AD2/AC2),"",AD2/AC2)</f>
        <v>0.65423076923076917</v>
      </c>
      <c r="AF2" s="39" t="s">
        <v>66</v>
      </c>
      <c r="AG2" s="50">
        <v>0.42799999999999999</v>
      </c>
      <c r="AH2" s="49">
        <f>IF(ISERROR(T2*AG2),"",T2*AG2)</f>
        <v>2.49952</v>
      </c>
      <c r="AI2" s="49">
        <f t="shared" ref="AI2:AI15" si="0">IF(ISERROR(T2+AE2+AH2),"",T2+AE2+AH2)</f>
        <v>8.9937507692307683</v>
      </c>
      <c r="AJ2" s="51">
        <v>0</v>
      </c>
      <c r="AK2" s="49">
        <f t="shared" ref="AK2:AK15" si="1">IF(ISERROR(AW2*AJ2),"",AW2*AJ2)</f>
        <v>0</v>
      </c>
      <c r="AL2" s="51">
        <v>0</v>
      </c>
      <c r="AM2" s="49">
        <f t="shared" ref="AM2:AM15" si="2">IF(ISERROR(AW2*AL2),"",AW2*AL2)</f>
        <v>0</v>
      </c>
      <c r="AN2" s="51">
        <v>0</v>
      </c>
      <c r="AO2" s="49">
        <f t="shared" ref="AO2:AO15" si="3">IF(ISERROR(AW2*AN2),"",AW2*AN2)</f>
        <v>0</v>
      </c>
      <c r="AP2" s="38"/>
      <c r="AQ2" s="9">
        <v>0</v>
      </c>
      <c r="AR2" s="49">
        <f>IF(ISERROR(AW2*AQ3),"",AW2*AQ3)</f>
        <v>0</v>
      </c>
      <c r="AS2" s="49">
        <f>IF(ISERROR(AK2+AM2+AO2+AR2),"",AK2+AM2+AO2+AR2)</f>
        <v>0</v>
      </c>
      <c r="AT2" s="49">
        <f t="shared" ref="AT2:AT15" si="4">IF(ISERROR(AI2+AS2),"",AI2+AS2)</f>
        <v>8.9937507692307683</v>
      </c>
      <c r="AU2" s="52">
        <f>IF(ISERROR((AW2-AT2)/AW2),"",(AW2-AT2)/AW2)</f>
        <v>0.19266151084104419</v>
      </c>
      <c r="AV2" s="49" t="str">
        <f>IF(AY2="","",AX2*(1-AY2))</f>
        <v/>
      </c>
      <c r="AW2" s="11">
        <v>11.14</v>
      </c>
      <c r="AX2" s="11">
        <v>24.99</v>
      </c>
      <c r="AY2" s="51"/>
      <c r="AZ2" s="52">
        <f>IF(ISERROR((AX2-AW2)/AX2),"",(AX2-AW2)/AX2)</f>
        <v>0.55422168867547017</v>
      </c>
      <c r="BA2" s="38">
        <v>380</v>
      </c>
      <c r="BB2" s="49">
        <f>IF(ISERROR(AT2*BA2),"",AT2*BA2)</f>
        <v>3417.6252923076918</v>
      </c>
      <c r="BC2" s="49">
        <f>IF(ISERROR(AW2*BA2),"",AW2*BA2)</f>
        <v>4233.2</v>
      </c>
      <c r="BE2" s="2"/>
      <c r="BF2" s="2"/>
    </row>
    <row r="3" spans="1:58">
      <c r="A3" s="37">
        <v>2</v>
      </c>
      <c r="B3" s="38"/>
      <c r="C3" s="39" t="s">
        <v>55</v>
      </c>
      <c r="D3" s="39" t="s">
        <v>56</v>
      </c>
      <c r="E3" s="38"/>
      <c r="F3" s="38" t="s">
        <v>57</v>
      </c>
      <c r="G3" s="39" t="s">
        <v>58</v>
      </c>
      <c r="H3" s="39" t="s">
        <v>59</v>
      </c>
      <c r="I3" s="39" t="s">
        <v>59</v>
      </c>
      <c r="J3" s="40" t="s">
        <v>60</v>
      </c>
      <c r="K3" s="39" t="s">
        <v>67</v>
      </c>
      <c r="L3" s="41" t="s">
        <v>62</v>
      </c>
      <c r="M3" s="38"/>
      <c r="N3" s="42" t="s">
        <v>68</v>
      </c>
      <c r="O3" s="38"/>
      <c r="P3" s="38" t="s">
        <v>64</v>
      </c>
      <c r="Q3" s="41">
        <v>60.7</v>
      </c>
      <c r="R3" s="38">
        <v>8.1</v>
      </c>
      <c r="S3" s="43">
        <f t="shared" ref="S3:S15" si="5">IF(ISERROR(Q3/R3),"",Q3/R3)</f>
        <v>7.4938271604938276</v>
      </c>
      <c r="T3" s="44">
        <v>7.49</v>
      </c>
      <c r="U3" s="11"/>
      <c r="V3" s="38" t="s">
        <v>65</v>
      </c>
      <c r="W3" s="45">
        <v>45</v>
      </c>
      <c r="X3" s="45">
        <v>42</v>
      </c>
      <c r="Y3" s="45">
        <v>23</v>
      </c>
      <c r="Z3" s="41"/>
      <c r="AA3" s="10">
        <v>2</v>
      </c>
      <c r="AB3" s="47">
        <f t="shared" ref="AB3:AB15" si="6">IF(W3="","",W3*X3*Y3/1000000)</f>
        <v>4.3470000000000002E-2</v>
      </c>
      <c r="AC3" s="48">
        <f t="shared" ref="AC3:AC15" si="7">IF(AA3="","",65/AB3*AA3)</f>
        <v>2990.5682079595122</v>
      </c>
      <c r="AD3" s="38">
        <v>2250</v>
      </c>
      <c r="AE3" s="49">
        <f t="shared" ref="AE3:AE15" si="8">IF(ISERROR(AD3/AC3),"",AD3/AC3)</f>
        <v>0.7523653846153846</v>
      </c>
      <c r="AF3" s="39" t="s">
        <v>66</v>
      </c>
      <c r="AG3" s="50">
        <v>0.42799999999999999</v>
      </c>
      <c r="AH3" s="49">
        <f>IF(ISERROR(T3*AG3),"",T3*AG3)</f>
        <v>3.2057199999999999</v>
      </c>
      <c r="AI3" s="49">
        <f t="shared" si="0"/>
        <v>11.448085384615384</v>
      </c>
      <c r="AJ3" s="51">
        <v>0</v>
      </c>
      <c r="AK3" s="49">
        <f t="shared" si="1"/>
        <v>0</v>
      </c>
      <c r="AL3" s="51">
        <v>0</v>
      </c>
      <c r="AM3" s="49">
        <f t="shared" si="2"/>
        <v>0</v>
      </c>
      <c r="AN3" s="51">
        <v>0</v>
      </c>
      <c r="AO3" s="49">
        <f t="shared" si="3"/>
        <v>0</v>
      </c>
      <c r="AP3" s="38"/>
      <c r="AQ3" s="9">
        <v>0</v>
      </c>
      <c r="AR3" s="49">
        <f t="shared" ref="AR3:AR15" si="9">IF(ISERROR(AW3*AQ4),"",AW3*AQ4)</f>
        <v>0</v>
      </c>
      <c r="AS3" s="49">
        <f t="shared" ref="AS3:AS15" si="10">IF(ISERROR(AK3+AM3+AO3+AR3),"",AK3+AM3+AO3+AR3)</f>
        <v>0</v>
      </c>
      <c r="AT3" s="49">
        <f t="shared" si="4"/>
        <v>11.448085384615384</v>
      </c>
      <c r="AU3" s="52">
        <f t="shared" ref="AU3:AU15" si="11">IF(ISERROR((AW3-AT3)/AW3),"",(AW3-AT3)/AW3)</f>
        <v>0.20664688949304338</v>
      </c>
      <c r="AV3" s="49" t="str">
        <f t="shared" ref="AV3:AV15" si="12">IF(AY3="","",AX3*(1-AY3))</f>
        <v/>
      </c>
      <c r="AW3" s="11">
        <v>14.43</v>
      </c>
      <c r="AX3" s="11">
        <v>29.99</v>
      </c>
      <c r="AY3" s="51"/>
      <c r="AZ3" s="52">
        <f t="shared" ref="AZ3:AZ15" si="13">IF(ISERROR((AX3-AW3)/AX3),"",(AX3-AW3)/AX3)</f>
        <v>0.51883961320440142</v>
      </c>
      <c r="BA3" s="38">
        <v>780</v>
      </c>
      <c r="BB3" s="49">
        <f t="shared" ref="BB3:BB15" si="14">IF(ISERROR(AT3*BA3),"",AT3*BA3)</f>
        <v>8929.5065999999988</v>
      </c>
      <c r="BC3" s="49">
        <f t="shared" ref="BC3:BC15" si="15">IF(ISERROR(AW3*BA3),"",AW3*BA3)</f>
        <v>11255.4</v>
      </c>
      <c r="BE3" s="2"/>
      <c r="BF3" s="2"/>
    </row>
    <row r="4" spans="1:58">
      <c r="A4" s="37">
        <v>3</v>
      </c>
      <c r="B4" s="38"/>
      <c r="C4" s="39" t="s">
        <v>55</v>
      </c>
      <c r="D4" s="39" t="s">
        <v>56</v>
      </c>
      <c r="E4" s="38"/>
      <c r="F4" s="38" t="s">
        <v>57</v>
      </c>
      <c r="G4" s="39" t="s">
        <v>58</v>
      </c>
      <c r="H4" s="39" t="s">
        <v>59</v>
      </c>
      <c r="I4" s="39" t="s">
        <v>59</v>
      </c>
      <c r="J4" s="40" t="s">
        <v>60</v>
      </c>
      <c r="K4" s="39" t="s">
        <v>69</v>
      </c>
      <c r="L4" s="41" t="s">
        <v>62</v>
      </c>
      <c r="M4" s="38"/>
      <c r="N4" s="42" t="s">
        <v>70</v>
      </c>
      <c r="O4" s="38"/>
      <c r="P4" s="38" t="s">
        <v>64</v>
      </c>
      <c r="Q4" s="41">
        <v>69.7</v>
      </c>
      <c r="R4" s="38">
        <v>8.1</v>
      </c>
      <c r="S4" s="43">
        <f t="shared" si="5"/>
        <v>8.6049382716049383</v>
      </c>
      <c r="T4" s="44">
        <v>8.6</v>
      </c>
      <c r="U4" s="11"/>
      <c r="V4" s="38" t="s">
        <v>65</v>
      </c>
      <c r="W4" s="45">
        <v>45</v>
      </c>
      <c r="X4" s="45">
        <v>42</v>
      </c>
      <c r="Y4" s="45">
        <v>26</v>
      </c>
      <c r="Z4" s="41"/>
      <c r="AA4" s="10">
        <v>2</v>
      </c>
      <c r="AB4" s="47">
        <f t="shared" si="6"/>
        <v>4.9140000000000003E-2</v>
      </c>
      <c r="AC4" s="48">
        <f t="shared" si="7"/>
        <v>2645.5026455026455</v>
      </c>
      <c r="AD4" s="38">
        <v>2250</v>
      </c>
      <c r="AE4" s="49">
        <f t="shared" si="8"/>
        <v>0.85050000000000003</v>
      </c>
      <c r="AF4" s="39" t="s">
        <v>66</v>
      </c>
      <c r="AG4" s="50">
        <v>0.42799999999999999</v>
      </c>
      <c r="AH4" s="49">
        <f t="shared" ref="AH4:AH15" si="16">IF(ISERROR(T4*AG4),"",T4*AG4)</f>
        <v>3.6807999999999996</v>
      </c>
      <c r="AI4" s="49">
        <f t="shared" si="0"/>
        <v>13.1313</v>
      </c>
      <c r="AJ4" s="51">
        <v>0</v>
      </c>
      <c r="AK4" s="49">
        <f t="shared" si="1"/>
        <v>0</v>
      </c>
      <c r="AL4" s="51">
        <v>0</v>
      </c>
      <c r="AM4" s="49">
        <f t="shared" si="2"/>
        <v>0</v>
      </c>
      <c r="AN4" s="51">
        <v>0</v>
      </c>
      <c r="AO4" s="49">
        <f t="shared" si="3"/>
        <v>0</v>
      </c>
      <c r="AP4" s="38"/>
      <c r="AQ4" s="9">
        <v>0</v>
      </c>
      <c r="AR4" s="49">
        <f t="shared" si="9"/>
        <v>0</v>
      </c>
      <c r="AS4" s="49">
        <f t="shared" si="10"/>
        <v>0</v>
      </c>
      <c r="AT4" s="49">
        <f t="shared" si="4"/>
        <v>13.1313</v>
      </c>
      <c r="AU4" s="52">
        <f t="shared" si="11"/>
        <v>0.21650954653937957</v>
      </c>
      <c r="AV4" s="49" t="str">
        <f t="shared" si="12"/>
        <v/>
      </c>
      <c r="AW4" s="11">
        <v>16.760000000000002</v>
      </c>
      <c r="AX4" s="11">
        <v>34.99</v>
      </c>
      <c r="AY4" s="51"/>
      <c r="AZ4" s="52">
        <f t="shared" si="13"/>
        <v>0.52100600171477562</v>
      </c>
      <c r="BA4" s="38">
        <v>290</v>
      </c>
      <c r="BB4" s="49">
        <f t="shared" si="14"/>
        <v>3808.0769999999998</v>
      </c>
      <c r="BC4" s="49">
        <f t="shared" si="15"/>
        <v>4860.4000000000005</v>
      </c>
      <c r="BE4" s="2"/>
      <c r="BF4" s="2"/>
    </row>
    <row r="5" spans="1:58" ht="14.5" customHeight="1">
      <c r="A5" s="37">
        <v>4</v>
      </c>
      <c r="B5" s="38"/>
      <c r="C5" s="39" t="s">
        <v>71</v>
      </c>
      <c r="D5" s="39" t="s">
        <v>56</v>
      </c>
      <c r="E5" s="38"/>
      <c r="F5" s="38" t="s">
        <v>57</v>
      </c>
      <c r="G5" s="39" t="s">
        <v>72</v>
      </c>
      <c r="H5" s="39" t="s">
        <v>59</v>
      </c>
      <c r="I5" s="39" t="s">
        <v>59</v>
      </c>
      <c r="J5" s="39" t="s">
        <v>60</v>
      </c>
      <c r="K5" s="39" t="s">
        <v>61</v>
      </c>
      <c r="L5" s="53" t="s">
        <v>73</v>
      </c>
      <c r="M5" s="38"/>
      <c r="N5" s="42" t="s">
        <v>74</v>
      </c>
      <c r="O5" s="38"/>
      <c r="P5" s="38" t="s">
        <v>64</v>
      </c>
      <c r="Q5" s="41">
        <v>47.3</v>
      </c>
      <c r="R5" s="38">
        <v>8.1</v>
      </c>
      <c r="S5" s="43">
        <f t="shared" si="5"/>
        <v>5.8395061728395063</v>
      </c>
      <c r="T5" s="44">
        <v>5.84</v>
      </c>
      <c r="U5" s="11"/>
      <c r="V5" s="38" t="s">
        <v>65</v>
      </c>
      <c r="W5" s="45">
        <v>45</v>
      </c>
      <c r="X5" s="45">
        <v>42</v>
      </c>
      <c r="Y5" s="45">
        <v>20</v>
      </c>
      <c r="Z5" s="41"/>
      <c r="AA5" s="10">
        <v>2</v>
      </c>
      <c r="AB5" s="47">
        <f t="shared" si="6"/>
        <v>3.78E-2</v>
      </c>
      <c r="AC5" s="48">
        <f t="shared" si="7"/>
        <v>3439.1534391534392</v>
      </c>
      <c r="AD5" s="38">
        <v>2250</v>
      </c>
      <c r="AE5" s="49">
        <f t="shared" si="8"/>
        <v>0.65423076923076917</v>
      </c>
      <c r="AF5" s="39" t="s">
        <v>66</v>
      </c>
      <c r="AG5" s="50">
        <v>0.42799999999999999</v>
      </c>
      <c r="AH5" s="49">
        <f t="shared" si="16"/>
        <v>2.49952</v>
      </c>
      <c r="AI5" s="49">
        <f t="shared" si="0"/>
        <v>8.9937507692307683</v>
      </c>
      <c r="AJ5" s="51">
        <v>0</v>
      </c>
      <c r="AK5" s="49">
        <f t="shared" si="1"/>
        <v>0</v>
      </c>
      <c r="AL5" s="51">
        <v>0</v>
      </c>
      <c r="AM5" s="49">
        <f t="shared" si="2"/>
        <v>0</v>
      </c>
      <c r="AN5" s="51">
        <v>0</v>
      </c>
      <c r="AO5" s="49">
        <f t="shared" si="3"/>
        <v>0</v>
      </c>
      <c r="AP5" s="38"/>
      <c r="AQ5" s="9">
        <v>0</v>
      </c>
      <c r="AR5" s="49">
        <f t="shared" si="9"/>
        <v>0</v>
      </c>
      <c r="AS5" s="49">
        <f t="shared" si="10"/>
        <v>0</v>
      </c>
      <c r="AT5" s="49">
        <f t="shared" si="4"/>
        <v>8.9937507692307683</v>
      </c>
      <c r="AU5" s="52">
        <f t="shared" si="11"/>
        <v>0.19266151084104419</v>
      </c>
      <c r="AV5" s="49" t="str">
        <f t="shared" si="12"/>
        <v/>
      </c>
      <c r="AW5" s="11">
        <v>11.14</v>
      </c>
      <c r="AX5" s="11">
        <v>24.99</v>
      </c>
      <c r="AY5" s="51"/>
      <c r="AZ5" s="52">
        <f t="shared" si="13"/>
        <v>0.55422168867547017</v>
      </c>
      <c r="BA5" s="38">
        <v>380</v>
      </c>
      <c r="BB5" s="49">
        <f t="shared" si="14"/>
        <v>3417.6252923076918</v>
      </c>
      <c r="BC5" s="49">
        <f t="shared" si="15"/>
        <v>4233.2</v>
      </c>
      <c r="BE5" s="2"/>
      <c r="BF5" s="2"/>
    </row>
    <row r="6" spans="1:58">
      <c r="A6" s="37">
        <v>5</v>
      </c>
      <c r="B6" s="38"/>
      <c r="C6" s="39" t="s">
        <v>71</v>
      </c>
      <c r="D6" s="39" t="s">
        <v>56</v>
      </c>
      <c r="E6" s="38"/>
      <c r="F6" s="38" t="s">
        <v>57</v>
      </c>
      <c r="G6" s="39" t="s">
        <v>72</v>
      </c>
      <c r="H6" s="39" t="s">
        <v>59</v>
      </c>
      <c r="I6" s="39" t="s">
        <v>59</v>
      </c>
      <c r="J6" s="39" t="s">
        <v>60</v>
      </c>
      <c r="K6" s="39" t="s">
        <v>67</v>
      </c>
      <c r="L6" s="53" t="s">
        <v>73</v>
      </c>
      <c r="M6" s="38"/>
      <c r="N6" s="42" t="s">
        <v>75</v>
      </c>
      <c r="O6" s="38"/>
      <c r="P6" s="38" t="s">
        <v>64</v>
      </c>
      <c r="Q6" s="41">
        <v>60.7</v>
      </c>
      <c r="R6" s="38">
        <v>8.1</v>
      </c>
      <c r="S6" s="43">
        <f t="shared" si="5"/>
        <v>7.4938271604938276</v>
      </c>
      <c r="T6" s="44">
        <v>7.49</v>
      </c>
      <c r="U6" s="11"/>
      <c r="V6" s="38" t="s">
        <v>65</v>
      </c>
      <c r="W6" s="45">
        <v>45</v>
      </c>
      <c r="X6" s="45">
        <v>42</v>
      </c>
      <c r="Y6" s="45">
        <v>23</v>
      </c>
      <c r="Z6" s="41"/>
      <c r="AA6" s="10">
        <v>2</v>
      </c>
      <c r="AB6" s="47">
        <f t="shared" si="6"/>
        <v>4.3470000000000002E-2</v>
      </c>
      <c r="AC6" s="48">
        <f t="shared" si="7"/>
        <v>2990.5682079595122</v>
      </c>
      <c r="AD6" s="38">
        <v>2250</v>
      </c>
      <c r="AE6" s="49">
        <f t="shared" si="8"/>
        <v>0.7523653846153846</v>
      </c>
      <c r="AF6" s="39" t="s">
        <v>66</v>
      </c>
      <c r="AG6" s="50">
        <v>0.42799999999999999</v>
      </c>
      <c r="AH6" s="49">
        <f t="shared" si="16"/>
        <v>3.2057199999999999</v>
      </c>
      <c r="AI6" s="49">
        <f t="shared" si="0"/>
        <v>11.448085384615384</v>
      </c>
      <c r="AJ6" s="51">
        <v>0</v>
      </c>
      <c r="AK6" s="49">
        <f t="shared" si="1"/>
        <v>0</v>
      </c>
      <c r="AL6" s="51">
        <v>0</v>
      </c>
      <c r="AM6" s="49">
        <f t="shared" si="2"/>
        <v>0</v>
      </c>
      <c r="AN6" s="51">
        <v>0</v>
      </c>
      <c r="AO6" s="49">
        <f t="shared" si="3"/>
        <v>0</v>
      </c>
      <c r="AP6" s="38"/>
      <c r="AQ6" s="9">
        <v>0</v>
      </c>
      <c r="AR6" s="49">
        <f t="shared" si="9"/>
        <v>0</v>
      </c>
      <c r="AS6" s="49">
        <f t="shared" si="10"/>
        <v>0</v>
      </c>
      <c r="AT6" s="49">
        <f t="shared" si="4"/>
        <v>11.448085384615384</v>
      </c>
      <c r="AU6" s="52">
        <f t="shared" si="11"/>
        <v>0.20664688949304338</v>
      </c>
      <c r="AV6" s="49" t="str">
        <f t="shared" si="12"/>
        <v/>
      </c>
      <c r="AW6" s="11">
        <v>14.43</v>
      </c>
      <c r="AX6" s="11">
        <v>29.99</v>
      </c>
      <c r="AY6" s="51"/>
      <c r="AZ6" s="52">
        <f t="shared" si="13"/>
        <v>0.51883961320440142</v>
      </c>
      <c r="BA6" s="38">
        <v>780</v>
      </c>
      <c r="BB6" s="49">
        <f t="shared" si="14"/>
        <v>8929.5065999999988</v>
      </c>
      <c r="BC6" s="49">
        <f t="shared" si="15"/>
        <v>11255.4</v>
      </c>
      <c r="BE6" s="2"/>
      <c r="BF6" s="2"/>
    </row>
    <row r="7" spans="1:58">
      <c r="A7" s="37">
        <v>6</v>
      </c>
      <c r="B7" s="38"/>
      <c r="C7" s="39" t="s">
        <v>71</v>
      </c>
      <c r="D7" s="39" t="s">
        <v>56</v>
      </c>
      <c r="E7" s="38"/>
      <c r="F7" s="38" t="s">
        <v>57</v>
      </c>
      <c r="G7" s="39" t="s">
        <v>72</v>
      </c>
      <c r="H7" s="39" t="s">
        <v>59</v>
      </c>
      <c r="I7" s="39" t="s">
        <v>59</v>
      </c>
      <c r="J7" s="39" t="s">
        <v>60</v>
      </c>
      <c r="K7" s="39" t="s">
        <v>69</v>
      </c>
      <c r="L7" s="53" t="s">
        <v>73</v>
      </c>
      <c r="M7" s="38"/>
      <c r="N7" s="42" t="s">
        <v>76</v>
      </c>
      <c r="O7" s="38"/>
      <c r="P7" s="38" t="s">
        <v>64</v>
      </c>
      <c r="Q7" s="41">
        <v>69.7</v>
      </c>
      <c r="R7" s="38">
        <v>8.1</v>
      </c>
      <c r="S7" s="43">
        <f t="shared" si="5"/>
        <v>8.6049382716049383</v>
      </c>
      <c r="T7" s="44">
        <v>8.6</v>
      </c>
      <c r="U7" s="11"/>
      <c r="V7" s="38" t="s">
        <v>65</v>
      </c>
      <c r="W7" s="45">
        <v>45</v>
      </c>
      <c r="X7" s="45">
        <v>42</v>
      </c>
      <c r="Y7" s="45">
        <v>26</v>
      </c>
      <c r="Z7" s="41"/>
      <c r="AA7" s="10">
        <v>2</v>
      </c>
      <c r="AB7" s="47">
        <f t="shared" si="6"/>
        <v>4.9140000000000003E-2</v>
      </c>
      <c r="AC7" s="48">
        <f t="shared" si="7"/>
        <v>2645.5026455026455</v>
      </c>
      <c r="AD7" s="38">
        <v>2250</v>
      </c>
      <c r="AE7" s="49">
        <f t="shared" si="8"/>
        <v>0.85050000000000003</v>
      </c>
      <c r="AF7" s="39" t="s">
        <v>66</v>
      </c>
      <c r="AG7" s="50">
        <v>0.42799999999999999</v>
      </c>
      <c r="AH7" s="49">
        <f t="shared" si="16"/>
        <v>3.6807999999999996</v>
      </c>
      <c r="AI7" s="49">
        <f t="shared" si="0"/>
        <v>13.1313</v>
      </c>
      <c r="AJ7" s="51">
        <v>0</v>
      </c>
      <c r="AK7" s="49">
        <f t="shared" si="1"/>
        <v>0</v>
      </c>
      <c r="AL7" s="51">
        <v>0</v>
      </c>
      <c r="AM7" s="49">
        <f t="shared" si="2"/>
        <v>0</v>
      </c>
      <c r="AN7" s="51">
        <v>0</v>
      </c>
      <c r="AO7" s="49">
        <f t="shared" si="3"/>
        <v>0</v>
      </c>
      <c r="AP7" s="38"/>
      <c r="AQ7" s="9">
        <v>0</v>
      </c>
      <c r="AR7" s="49">
        <f t="shared" si="9"/>
        <v>0</v>
      </c>
      <c r="AS7" s="49">
        <f t="shared" si="10"/>
        <v>0</v>
      </c>
      <c r="AT7" s="49">
        <f t="shared" si="4"/>
        <v>13.1313</v>
      </c>
      <c r="AU7" s="52">
        <f t="shared" si="11"/>
        <v>0.21650954653937957</v>
      </c>
      <c r="AV7" s="49" t="str">
        <f t="shared" si="12"/>
        <v/>
      </c>
      <c r="AW7" s="11">
        <v>16.760000000000002</v>
      </c>
      <c r="AX7" s="11">
        <v>34.99</v>
      </c>
      <c r="AY7" s="51"/>
      <c r="AZ7" s="52">
        <f t="shared" si="13"/>
        <v>0.52100600171477562</v>
      </c>
      <c r="BA7" s="38">
        <v>290</v>
      </c>
      <c r="BB7" s="49">
        <f t="shared" si="14"/>
        <v>3808.0769999999998</v>
      </c>
      <c r="BC7" s="49">
        <f t="shared" si="15"/>
        <v>4860.4000000000005</v>
      </c>
      <c r="BE7" s="2"/>
      <c r="BF7" s="2"/>
    </row>
    <row r="8" spans="1:58">
      <c r="A8" s="37">
        <v>7</v>
      </c>
      <c r="B8" s="38"/>
      <c r="C8" s="39" t="s">
        <v>77</v>
      </c>
      <c r="D8" s="38"/>
      <c r="E8" s="38"/>
      <c r="F8" s="38" t="s">
        <v>57</v>
      </c>
      <c r="G8" s="39" t="s">
        <v>78</v>
      </c>
      <c r="H8" s="39" t="s">
        <v>59</v>
      </c>
      <c r="I8" s="39" t="s">
        <v>59</v>
      </c>
      <c r="J8" s="39" t="s">
        <v>60</v>
      </c>
      <c r="K8" s="39" t="s">
        <v>67</v>
      </c>
      <c r="L8" s="41" t="s">
        <v>62</v>
      </c>
      <c r="M8" s="38"/>
      <c r="N8" s="38"/>
      <c r="O8" s="38"/>
      <c r="P8" s="38" t="s">
        <v>64</v>
      </c>
      <c r="Q8" s="41">
        <v>60.7</v>
      </c>
      <c r="R8" s="38">
        <v>8.1</v>
      </c>
      <c r="S8" s="43">
        <f t="shared" si="5"/>
        <v>7.4938271604938276</v>
      </c>
      <c r="T8" s="44">
        <v>7.49</v>
      </c>
      <c r="U8" s="11"/>
      <c r="V8" s="38" t="s">
        <v>65</v>
      </c>
      <c r="W8" s="45">
        <v>45</v>
      </c>
      <c r="X8" s="45">
        <v>42</v>
      </c>
      <c r="Y8" s="45">
        <v>23</v>
      </c>
      <c r="Z8" s="41"/>
      <c r="AA8" s="10">
        <v>2</v>
      </c>
      <c r="AB8" s="47">
        <f t="shared" si="6"/>
        <v>4.3470000000000002E-2</v>
      </c>
      <c r="AC8" s="48">
        <f t="shared" si="7"/>
        <v>2990.5682079595122</v>
      </c>
      <c r="AD8" s="38">
        <v>2250</v>
      </c>
      <c r="AE8" s="49">
        <f t="shared" si="8"/>
        <v>0.7523653846153846</v>
      </c>
      <c r="AF8" s="39" t="s">
        <v>66</v>
      </c>
      <c r="AG8" s="50">
        <v>0.42799999999999999</v>
      </c>
      <c r="AH8" s="49">
        <f t="shared" si="16"/>
        <v>3.2057199999999999</v>
      </c>
      <c r="AI8" s="49">
        <f t="shared" si="0"/>
        <v>11.448085384615384</v>
      </c>
      <c r="AJ8" s="51">
        <v>0</v>
      </c>
      <c r="AK8" s="49">
        <f t="shared" si="1"/>
        <v>0</v>
      </c>
      <c r="AL8" s="51">
        <v>0</v>
      </c>
      <c r="AM8" s="49">
        <f t="shared" si="2"/>
        <v>0</v>
      </c>
      <c r="AN8" s="51">
        <v>0</v>
      </c>
      <c r="AO8" s="49">
        <f t="shared" si="3"/>
        <v>0</v>
      </c>
      <c r="AP8" s="38"/>
      <c r="AQ8" s="9">
        <v>0</v>
      </c>
      <c r="AR8" s="49">
        <f t="shared" si="9"/>
        <v>0</v>
      </c>
      <c r="AS8" s="49">
        <f t="shared" si="10"/>
        <v>0</v>
      </c>
      <c r="AT8" s="49">
        <f t="shared" si="4"/>
        <v>11.448085384615384</v>
      </c>
      <c r="AU8" s="52">
        <f t="shared" si="11"/>
        <v>0.20664688949304338</v>
      </c>
      <c r="AV8" s="49" t="str">
        <f t="shared" si="12"/>
        <v/>
      </c>
      <c r="AW8" s="11">
        <v>14.43</v>
      </c>
      <c r="AX8" s="11">
        <v>29.99</v>
      </c>
      <c r="AY8" s="51"/>
      <c r="AZ8" s="52">
        <f t="shared" si="13"/>
        <v>0.51883961320440142</v>
      </c>
      <c r="BA8" s="38">
        <v>580</v>
      </c>
      <c r="BB8" s="49">
        <f t="shared" si="14"/>
        <v>6639.8895230769231</v>
      </c>
      <c r="BC8" s="49">
        <f t="shared" si="15"/>
        <v>8369.4</v>
      </c>
      <c r="BE8" s="2"/>
      <c r="BF8" s="2"/>
    </row>
    <row r="9" spans="1:58">
      <c r="A9" s="37">
        <v>8</v>
      </c>
      <c r="B9" s="38"/>
      <c r="C9" s="39" t="s">
        <v>77</v>
      </c>
      <c r="D9" s="38"/>
      <c r="E9" s="38"/>
      <c r="F9" s="38" t="s">
        <v>57</v>
      </c>
      <c r="G9" s="39" t="s">
        <v>78</v>
      </c>
      <c r="H9" s="39" t="s">
        <v>59</v>
      </c>
      <c r="I9" s="39" t="s">
        <v>59</v>
      </c>
      <c r="J9" s="39" t="s">
        <v>60</v>
      </c>
      <c r="K9" s="39" t="s">
        <v>69</v>
      </c>
      <c r="L9" s="41" t="s">
        <v>62</v>
      </c>
      <c r="M9" s="38"/>
      <c r="N9" s="38"/>
      <c r="O9" s="38"/>
      <c r="P9" s="38" t="s">
        <v>64</v>
      </c>
      <c r="Q9" s="41">
        <v>69.7</v>
      </c>
      <c r="R9" s="38">
        <v>8.1</v>
      </c>
      <c r="S9" s="43">
        <f t="shared" si="5"/>
        <v>8.6049382716049383</v>
      </c>
      <c r="T9" s="44">
        <v>8.6</v>
      </c>
      <c r="U9" s="11"/>
      <c r="V9" s="38" t="s">
        <v>65</v>
      </c>
      <c r="W9" s="45">
        <v>45</v>
      </c>
      <c r="X9" s="45">
        <v>42</v>
      </c>
      <c r="Y9" s="45">
        <v>26</v>
      </c>
      <c r="Z9" s="41"/>
      <c r="AA9" s="10">
        <v>2</v>
      </c>
      <c r="AB9" s="47">
        <f t="shared" si="6"/>
        <v>4.9140000000000003E-2</v>
      </c>
      <c r="AC9" s="48">
        <f t="shared" si="7"/>
        <v>2645.5026455026455</v>
      </c>
      <c r="AD9" s="38">
        <v>2250</v>
      </c>
      <c r="AE9" s="49">
        <f t="shared" si="8"/>
        <v>0.85050000000000003</v>
      </c>
      <c r="AF9" s="39" t="s">
        <v>66</v>
      </c>
      <c r="AG9" s="50">
        <v>0.42799999999999999</v>
      </c>
      <c r="AH9" s="49">
        <f t="shared" si="16"/>
        <v>3.6807999999999996</v>
      </c>
      <c r="AI9" s="49">
        <f t="shared" si="0"/>
        <v>13.1313</v>
      </c>
      <c r="AJ9" s="51">
        <v>0</v>
      </c>
      <c r="AK9" s="49">
        <f t="shared" si="1"/>
        <v>0</v>
      </c>
      <c r="AL9" s="51">
        <v>0</v>
      </c>
      <c r="AM9" s="49">
        <f t="shared" si="2"/>
        <v>0</v>
      </c>
      <c r="AN9" s="51">
        <v>0</v>
      </c>
      <c r="AO9" s="49">
        <f t="shared" si="3"/>
        <v>0</v>
      </c>
      <c r="AP9" s="38"/>
      <c r="AQ9" s="9">
        <v>0</v>
      </c>
      <c r="AR9" s="49">
        <f t="shared" si="9"/>
        <v>0</v>
      </c>
      <c r="AS9" s="49">
        <f t="shared" si="10"/>
        <v>0</v>
      </c>
      <c r="AT9" s="49">
        <f t="shared" si="4"/>
        <v>13.1313</v>
      </c>
      <c r="AU9" s="52">
        <f t="shared" si="11"/>
        <v>0.21650954653937957</v>
      </c>
      <c r="AV9" s="49" t="str">
        <f t="shared" si="12"/>
        <v/>
      </c>
      <c r="AW9" s="11">
        <v>16.760000000000002</v>
      </c>
      <c r="AX9" s="11">
        <v>34.99</v>
      </c>
      <c r="AY9" s="51"/>
      <c r="AZ9" s="52">
        <f t="shared" si="13"/>
        <v>0.52100600171477562</v>
      </c>
      <c r="BA9" s="38">
        <v>870</v>
      </c>
      <c r="BB9" s="49">
        <f t="shared" si="14"/>
        <v>11424.231</v>
      </c>
      <c r="BC9" s="49">
        <f t="shared" si="15"/>
        <v>14581.2</v>
      </c>
      <c r="BE9" s="2"/>
      <c r="BF9" s="2"/>
    </row>
    <row r="10" spans="1:58">
      <c r="A10" s="37">
        <v>9</v>
      </c>
      <c r="B10" s="38"/>
      <c r="C10" s="39" t="s">
        <v>79</v>
      </c>
      <c r="D10" s="38"/>
      <c r="E10" s="38"/>
      <c r="F10" s="38" t="s">
        <v>57</v>
      </c>
      <c r="G10" s="39" t="s">
        <v>80</v>
      </c>
      <c r="H10" s="39" t="s">
        <v>59</v>
      </c>
      <c r="I10" s="39" t="s">
        <v>59</v>
      </c>
      <c r="J10" s="39" t="s">
        <v>81</v>
      </c>
      <c r="K10" s="39" t="s">
        <v>67</v>
      </c>
      <c r="L10" s="41" t="s">
        <v>62</v>
      </c>
      <c r="M10" s="38"/>
      <c r="N10" s="38"/>
      <c r="O10" s="38"/>
      <c r="P10" s="38" t="s">
        <v>64</v>
      </c>
      <c r="Q10" s="41">
        <v>70.8</v>
      </c>
      <c r="R10" s="38">
        <v>8.1</v>
      </c>
      <c r="S10" s="43">
        <f t="shared" si="5"/>
        <v>8.7407407407407405</v>
      </c>
      <c r="T10" s="44">
        <v>8.74</v>
      </c>
      <c r="U10" s="11"/>
      <c r="V10" s="38" t="s">
        <v>65</v>
      </c>
      <c r="W10" s="45">
        <v>45</v>
      </c>
      <c r="X10" s="45">
        <v>42</v>
      </c>
      <c r="Y10" s="45">
        <v>23</v>
      </c>
      <c r="Z10" s="41"/>
      <c r="AA10" s="10">
        <v>2</v>
      </c>
      <c r="AB10" s="47">
        <f t="shared" si="6"/>
        <v>4.3470000000000002E-2</v>
      </c>
      <c r="AC10" s="48">
        <f t="shared" si="7"/>
        <v>2990.5682079595122</v>
      </c>
      <c r="AD10" s="38">
        <v>2250</v>
      </c>
      <c r="AE10" s="49">
        <f t="shared" si="8"/>
        <v>0.7523653846153846</v>
      </c>
      <c r="AF10" s="39" t="s">
        <v>66</v>
      </c>
      <c r="AG10" s="50">
        <v>0.42799999999999999</v>
      </c>
      <c r="AH10" s="49">
        <f t="shared" si="16"/>
        <v>3.74072</v>
      </c>
      <c r="AI10" s="49">
        <f t="shared" si="0"/>
        <v>13.233085384615384</v>
      </c>
      <c r="AJ10" s="51">
        <v>0</v>
      </c>
      <c r="AK10" s="49">
        <f t="shared" si="1"/>
        <v>0</v>
      </c>
      <c r="AL10" s="51">
        <v>0</v>
      </c>
      <c r="AM10" s="49">
        <f t="shared" si="2"/>
        <v>0</v>
      </c>
      <c r="AN10" s="51">
        <v>0</v>
      </c>
      <c r="AO10" s="49">
        <f t="shared" si="3"/>
        <v>0</v>
      </c>
      <c r="AP10" s="38"/>
      <c r="AQ10" s="9">
        <v>0</v>
      </c>
      <c r="AR10" s="49">
        <f t="shared" si="9"/>
        <v>0</v>
      </c>
      <c r="AS10" s="49">
        <f t="shared" si="10"/>
        <v>0</v>
      </c>
      <c r="AT10" s="49">
        <f t="shared" si="4"/>
        <v>13.233085384615384</v>
      </c>
      <c r="AU10" s="52">
        <f t="shared" si="11"/>
        <v>0.1506363681248149</v>
      </c>
      <c r="AV10" s="49" t="str">
        <f t="shared" si="12"/>
        <v/>
      </c>
      <c r="AW10" s="11">
        <v>15.58</v>
      </c>
      <c r="AX10" s="11">
        <v>29.99</v>
      </c>
      <c r="AY10" s="51"/>
      <c r="AZ10" s="52">
        <f t="shared" si="13"/>
        <v>0.48049349783261086</v>
      </c>
      <c r="BA10" s="38">
        <v>580</v>
      </c>
      <c r="BB10" s="49">
        <f t="shared" si="14"/>
        <v>7675.1895230769223</v>
      </c>
      <c r="BC10" s="49">
        <f t="shared" si="15"/>
        <v>9036.4</v>
      </c>
      <c r="BE10" s="2"/>
      <c r="BF10" s="2"/>
    </row>
    <row r="11" spans="1:58">
      <c r="A11" s="37">
        <v>10</v>
      </c>
      <c r="B11" s="38"/>
      <c r="C11" s="39" t="s">
        <v>79</v>
      </c>
      <c r="D11" s="38"/>
      <c r="E11" s="38"/>
      <c r="F11" s="38" t="s">
        <v>57</v>
      </c>
      <c r="G11" s="39" t="s">
        <v>80</v>
      </c>
      <c r="H11" s="39" t="s">
        <v>59</v>
      </c>
      <c r="I11" s="39" t="s">
        <v>59</v>
      </c>
      <c r="J11" s="39" t="s">
        <v>81</v>
      </c>
      <c r="K11" s="39" t="s">
        <v>69</v>
      </c>
      <c r="L11" s="41" t="s">
        <v>62</v>
      </c>
      <c r="M11" s="38"/>
      <c r="N11" s="38"/>
      <c r="O11" s="38"/>
      <c r="P11" s="38" t="s">
        <v>64</v>
      </c>
      <c r="Q11" s="41">
        <v>81.7</v>
      </c>
      <c r="R11" s="38">
        <v>8.1</v>
      </c>
      <c r="S11" s="43">
        <f t="shared" si="5"/>
        <v>10.086419753086421</v>
      </c>
      <c r="T11" s="44">
        <v>10.09</v>
      </c>
      <c r="U11" s="11"/>
      <c r="V11" s="38" t="s">
        <v>65</v>
      </c>
      <c r="W11" s="45">
        <v>45</v>
      </c>
      <c r="X11" s="45">
        <v>42</v>
      </c>
      <c r="Y11" s="45">
        <v>26</v>
      </c>
      <c r="Z11" s="41"/>
      <c r="AA11" s="10">
        <v>2</v>
      </c>
      <c r="AB11" s="47">
        <f t="shared" si="6"/>
        <v>4.9140000000000003E-2</v>
      </c>
      <c r="AC11" s="48">
        <f t="shared" si="7"/>
        <v>2645.5026455026455</v>
      </c>
      <c r="AD11" s="38">
        <v>2250</v>
      </c>
      <c r="AE11" s="49">
        <f t="shared" si="8"/>
        <v>0.85050000000000003</v>
      </c>
      <c r="AF11" s="39" t="s">
        <v>66</v>
      </c>
      <c r="AG11" s="50">
        <v>0.42799999999999999</v>
      </c>
      <c r="AH11" s="49">
        <f t="shared" si="16"/>
        <v>4.3185199999999995</v>
      </c>
      <c r="AI11" s="49">
        <f t="shared" si="0"/>
        <v>15.25902</v>
      </c>
      <c r="AJ11" s="51">
        <v>0</v>
      </c>
      <c r="AK11" s="49">
        <f t="shared" si="1"/>
        <v>0</v>
      </c>
      <c r="AL11" s="51">
        <v>0</v>
      </c>
      <c r="AM11" s="49">
        <f t="shared" si="2"/>
        <v>0</v>
      </c>
      <c r="AN11" s="51">
        <v>0</v>
      </c>
      <c r="AO11" s="49">
        <f t="shared" si="3"/>
        <v>0</v>
      </c>
      <c r="AP11" s="38"/>
      <c r="AQ11" s="9">
        <v>0</v>
      </c>
      <c r="AR11" s="49">
        <f t="shared" si="9"/>
        <v>0</v>
      </c>
      <c r="AS11" s="49">
        <f t="shared" si="10"/>
        <v>0</v>
      </c>
      <c r="AT11" s="49">
        <f t="shared" si="4"/>
        <v>15.25902</v>
      </c>
      <c r="AU11" s="52">
        <f t="shared" si="11"/>
        <v>0.15696022099447524</v>
      </c>
      <c r="AV11" s="49" t="str">
        <f t="shared" si="12"/>
        <v/>
      </c>
      <c r="AW11" s="11">
        <v>18.100000000000001</v>
      </c>
      <c r="AX11" s="11">
        <v>34.99</v>
      </c>
      <c r="AY11" s="51"/>
      <c r="AZ11" s="52">
        <f t="shared" si="13"/>
        <v>0.4827093455272935</v>
      </c>
      <c r="BA11" s="38">
        <v>870</v>
      </c>
      <c r="BB11" s="49">
        <f t="shared" si="14"/>
        <v>13275.347399999999</v>
      </c>
      <c r="BC11" s="49">
        <f t="shared" si="15"/>
        <v>15747.000000000002</v>
      </c>
      <c r="BE11" s="2"/>
      <c r="BF11" s="2"/>
    </row>
    <row r="12" spans="1:58">
      <c r="A12" s="37">
        <v>11</v>
      </c>
      <c r="B12" s="38"/>
      <c r="C12" s="54" t="s">
        <v>82</v>
      </c>
      <c r="D12" s="39" t="s">
        <v>83</v>
      </c>
      <c r="E12" s="38"/>
      <c r="F12" s="38" t="s">
        <v>57</v>
      </c>
      <c r="G12" s="54" t="s">
        <v>84</v>
      </c>
      <c r="H12" s="39" t="s">
        <v>59</v>
      </c>
      <c r="I12" s="39" t="s">
        <v>59</v>
      </c>
      <c r="J12" s="39" t="s">
        <v>60</v>
      </c>
      <c r="K12" s="39" t="s">
        <v>85</v>
      </c>
      <c r="L12" s="53" t="s">
        <v>86</v>
      </c>
      <c r="M12" s="38"/>
      <c r="N12" s="55" t="s">
        <v>87</v>
      </c>
      <c r="O12" s="56" t="s">
        <v>88</v>
      </c>
      <c r="P12" s="38" t="s">
        <v>64</v>
      </c>
      <c r="Q12" s="41">
        <v>66.900000000000006</v>
      </c>
      <c r="R12" s="38">
        <v>8.1</v>
      </c>
      <c r="S12" s="43">
        <f t="shared" si="5"/>
        <v>8.2592592592592595</v>
      </c>
      <c r="T12" s="44">
        <v>8.26</v>
      </c>
      <c r="U12" s="11"/>
      <c r="V12" s="38" t="s">
        <v>65</v>
      </c>
      <c r="W12" s="45">
        <v>45</v>
      </c>
      <c r="X12" s="45">
        <v>42</v>
      </c>
      <c r="Y12" s="45">
        <v>23</v>
      </c>
      <c r="Z12" s="41"/>
      <c r="AA12" s="10">
        <v>2</v>
      </c>
      <c r="AB12" s="47">
        <f t="shared" si="6"/>
        <v>4.3470000000000002E-2</v>
      </c>
      <c r="AC12" s="48">
        <f t="shared" si="7"/>
        <v>2990.5682079595122</v>
      </c>
      <c r="AD12" s="38">
        <v>2250</v>
      </c>
      <c r="AE12" s="49">
        <f t="shared" si="8"/>
        <v>0.7523653846153846</v>
      </c>
      <c r="AF12" s="39" t="s">
        <v>66</v>
      </c>
      <c r="AG12" s="50">
        <v>0.42799999999999999</v>
      </c>
      <c r="AH12" s="49">
        <f t="shared" si="16"/>
        <v>3.5352799999999998</v>
      </c>
      <c r="AI12" s="49">
        <f t="shared" si="0"/>
        <v>12.547645384615384</v>
      </c>
      <c r="AJ12" s="51">
        <v>0</v>
      </c>
      <c r="AK12" s="49">
        <f t="shared" si="1"/>
        <v>0</v>
      </c>
      <c r="AL12" s="51">
        <v>0</v>
      </c>
      <c r="AM12" s="49">
        <f t="shared" si="2"/>
        <v>0</v>
      </c>
      <c r="AN12" s="51">
        <v>0</v>
      </c>
      <c r="AO12" s="49">
        <f t="shared" si="3"/>
        <v>0</v>
      </c>
      <c r="AP12" s="38"/>
      <c r="AQ12" s="9">
        <v>0</v>
      </c>
      <c r="AR12" s="49">
        <f t="shared" si="9"/>
        <v>0</v>
      </c>
      <c r="AS12" s="49">
        <f t="shared" si="10"/>
        <v>0</v>
      </c>
      <c r="AT12" s="49">
        <f t="shared" si="4"/>
        <v>12.547645384615384</v>
      </c>
      <c r="AU12" s="52">
        <f t="shared" si="11"/>
        <v>0.15560932808779376</v>
      </c>
      <c r="AV12" s="49" t="str">
        <f t="shared" si="12"/>
        <v/>
      </c>
      <c r="AW12" s="11">
        <v>14.86</v>
      </c>
      <c r="AX12" s="11">
        <v>29.99</v>
      </c>
      <c r="AY12" s="51"/>
      <c r="AZ12" s="52">
        <f t="shared" si="13"/>
        <v>0.50450150050016673</v>
      </c>
      <c r="BA12" s="38">
        <v>580</v>
      </c>
      <c r="BB12" s="49">
        <f t="shared" si="14"/>
        <v>7277.6343230769226</v>
      </c>
      <c r="BC12" s="49">
        <f t="shared" si="15"/>
        <v>8618.7999999999993</v>
      </c>
      <c r="BE12" s="2"/>
      <c r="BF12" s="2"/>
    </row>
    <row r="13" spans="1:58">
      <c r="A13" s="37">
        <v>12</v>
      </c>
      <c r="B13" s="38"/>
      <c r="C13" s="54" t="s">
        <v>82</v>
      </c>
      <c r="D13" s="39" t="s">
        <v>83</v>
      </c>
      <c r="E13" s="38"/>
      <c r="F13" s="38" t="s">
        <v>57</v>
      </c>
      <c r="G13" s="54" t="s">
        <v>84</v>
      </c>
      <c r="H13" s="39" t="s">
        <v>59</v>
      </c>
      <c r="I13" s="39" t="s">
        <v>59</v>
      </c>
      <c r="J13" s="39" t="s">
        <v>60</v>
      </c>
      <c r="K13" s="39" t="s">
        <v>89</v>
      </c>
      <c r="L13" s="53" t="s">
        <v>86</v>
      </c>
      <c r="M13" s="38"/>
      <c r="N13" s="55" t="s">
        <v>90</v>
      </c>
      <c r="O13" s="56" t="s">
        <v>91</v>
      </c>
      <c r="P13" s="38" t="s">
        <v>64</v>
      </c>
      <c r="Q13" s="41">
        <v>76.599999999999994</v>
      </c>
      <c r="R13" s="38">
        <v>8.1</v>
      </c>
      <c r="S13" s="43">
        <f t="shared" si="5"/>
        <v>9.4567901234567895</v>
      </c>
      <c r="T13" s="44">
        <v>9.4600000000000009</v>
      </c>
      <c r="U13" s="11"/>
      <c r="V13" s="38" t="s">
        <v>65</v>
      </c>
      <c r="W13" s="45">
        <v>45</v>
      </c>
      <c r="X13" s="45">
        <v>42</v>
      </c>
      <c r="Y13" s="45">
        <v>26</v>
      </c>
      <c r="Z13" s="41"/>
      <c r="AA13" s="10">
        <v>2</v>
      </c>
      <c r="AB13" s="47">
        <f t="shared" si="6"/>
        <v>4.9140000000000003E-2</v>
      </c>
      <c r="AC13" s="48">
        <f t="shared" si="7"/>
        <v>2645.5026455026455</v>
      </c>
      <c r="AD13" s="38">
        <v>2250</v>
      </c>
      <c r="AE13" s="49">
        <f t="shared" si="8"/>
        <v>0.85050000000000003</v>
      </c>
      <c r="AF13" s="39" t="s">
        <v>66</v>
      </c>
      <c r="AG13" s="50">
        <v>0.42799999999999999</v>
      </c>
      <c r="AH13" s="49">
        <f t="shared" si="16"/>
        <v>4.0488800000000005</v>
      </c>
      <c r="AI13" s="49">
        <f t="shared" si="0"/>
        <v>14.359380000000002</v>
      </c>
      <c r="AJ13" s="51">
        <v>0</v>
      </c>
      <c r="AK13" s="49">
        <f t="shared" si="1"/>
        <v>0</v>
      </c>
      <c r="AL13" s="51">
        <v>0</v>
      </c>
      <c r="AM13" s="49">
        <f t="shared" si="2"/>
        <v>0</v>
      </c>
      <c r="AN13" s="51">
        <v>0</v>
      </c>
      <c r="AO13" s="49">
        <f t="shared" si="3"/>
        <v>0</v>
      </c>
      <c r="AP13" s="38"/>
      <c r="AQ13" s="9">
        <v>0</v>
      </c>
      <c r="AR13" s="49">
        <f t="shared" si="9"/>
        <v>0</v>
      </c>
      <c r="AS13" s="49">
        <f t="shared" si="10"/>
        <v>0</v>
      </c>
      <c r="AT13" s="49">
        <f t="shared" si="4"/>
        <v>14.359380000000002</v>
      </c>
      <c r="AU13" s="52">
        <f t="shared" si="11"/>
        <v>0.16805446118192349</v>
      </c>
      <c r="AV13" s="49" t="str">
        <f t="shared" si="12"/>
        <v/>
      </c>
      <c r="AW13" s="11">
        <v>17.260000000000002</v>
      </c>
      <c r="AX13" s="11">
        <v>34.99</v>
      </c>
      <c r="AY13" s="51"/>
      <c r="AZ13" s="52">
        <f t="shared" si="13"/>
        <v>0.5067162046298942</v>
      </c>
      <c r="BA13" s="38">
        <v>870</v>
      </c>
      <c r="BB13" s="49">
        <f t="shared" si="14"/>
        <v>12492.660600000001</v>
      </c>
      <c r="BC13" s="49">
        <f t="shared" si="15"/>
        <v>15016.2</v>
      </c>
      <c r="BE13" s="2"/>
      <c r="BF13" s="2"/>
    </row>
    <row r="14" spans="1:58">
      <c r="A14" s="37">
        <v>13</v>
      </c>
      <c r="B14" s="38"/>
      <c r="C14" s="54" t="s">
        <v>92</v>
      </c>
      <c r="D14" s="39" t="s">
        <v>83</v>
      </c>
      <c r="E14" s="38"/>
      <c r="F14" s="38" t="s">
        <v>57</v>
      </c>
      <c r="G14" s="54" t="s">
        <v>93</v>
      </c>
      <c r="H14" s="39" t="s">
        <v>59</v>
      </c>
      <c r="I14" s="39" t="s">
        <v>59</v>
      </c>
      <c r="J14" s="39" t="s">
        <v>94</v>
      </c>
      <c r="K14" s="39" t="s">
        <v>67</v>
      </c>
      <c r="L14" s="53" t="s">
        <v>86</v>
      </c>
      <c r="M14" s="38"/>
      <c r="N14" s="38"/>
      <c r="O14" s="38"/>
      <c r="P14" s="38" t="s">
        <v>64</v>
      </c>
      <c r="Q14" s="41">
        <v>59.5</v>
      </c>
      <c r="R14" s="38">
        <v>8.1</v>
      </c>
      <c r="S14" s="43">
        <f t="shared" si="5"/>
        <v>7.3456790123456797</v>
      </c>
      <c r="T14" s="44">
        <v>7.35</v>
      </c>
      <c r="U14" s="11"/>
      <c r="V14" s="38" t="s">
        <v>65</v>
      </c>
      <c r="W14" s="45">
        <v>45</v>
      </c>
      <c r="X14" s="45">
        <v>42</v>
      </c>
      <c r="Y14" s="45">
        <v>23</v>
      </c>
      <c r="Z14" s="41"/>
      <c r="AA14" s="10">
        <v>2</v>
      </c>
      <c r="AB14" s="47">
        <f t="shared" si="6"/>
        <v>4.3470000000000002E-2</v>
      </c>
      <c r="AC14" s="48">
        <f t="shared" si="7"/>
        <v>2990.5682079595122</v>
      </c>
      <c r="AD14" s="38">
        <v>2250</v>
      </c>
      <c r="AE14" s="49">
        <f t="shared" si="8"/>
        <v>0.7523653846153846</v>
      </c>
      <c r="AF14" s="39" t="s">
        <v>66</v>
      </c>
      <c r="AG14" s="50">
        <v>0.42799999999999999</v>
      </c>
      <c r="AH14" s="49">
        <f t="shared" si="16"/>
        <v>3.1457999999999999</v>
      </c>
      <c r="AI14" s="49">
        <f t="shared" si="0"/>
        <v>11.248165384615383</v>
      </c>
      <c r="AJ14" s="51">
        <v>0</v>
      </c>
      <c r="AK14" s="49">
        <f t="shared" si="1"/>
        <v>0</v>
      </c>
      <c r="AL14" s="51">
        <v>0</v>
      </c>
      <c r="AM14" s="49">
        <f t="shared" si="2"/>
        <v>0</v>
      </c>
      <c r="AN14" s="51">
        <v>0</v>
      </c>
      <c r="AO14" s="49">
        <f t="shared" si="3"/>
        <v>0</v>
      </c>
      <c r="AP14" s="38"/>
      <c r="AQ14" s="9">
        <v>0</v>
      </c>
      <c r="AR14" s="49">
        <f t="shared" si="9"/>
        <v>0</v>
      </c>
      <c r="AS14" s="49">
        <f t="shared" si="10"/>
        <v>0</v>
      </c>
      <c r="AT14" s="49">
        <f t="shared" si="4"/>
        <v>11.248165384615383</v>
      </c>
      <c r="AU14" s="52">
        <f t="shared" si="11"/>
        <v>0.20451447067783715</v>
      </c>
      <c r="AV14" s="49" t="str">
        <f t="shared" si="12"/>
        <v/>
      </c>
      <c r="AW14" s="11">
        <v>14.14</v>
      </c>
      <c r="AX14" s="11">
        <v>29.99</v>
      </c>
      <c r="AY14" s="51"/>
      <c r="AZ14" s="52">
        <f t="shared" si="13"/>
        <v>0.52850950316772249</v>
      </c>
      <c r="BA14" s="38">
        <v>580</v>
      </c>
      <c r="BB14" s="49">
        <f t="shared" si="14"/>
        <v>6523.9359230769223</v>
      </c>
      <c r="BC14" s="49">
        <f t="shared" si="15"/>
        <v>8201.2000000000007</v>
      </c>
      <c r="BE14" s="2"/>
      <c r="BF14" s="2"/>
    </row>
    <row r="15" spans="1:58">
      <c r="A15" s="37">
        <v>14</v>
      </c>
      <c r="B15" s="38"/>
      <c r="C15" s="54" t="s">
        <v>92</v>
      </c>
      <c r="D15" s="39" t="s">
        <v>83</v>
      </c>
      <c r="E15" s="38"/>
      <c r="F15" s="38" t="s">
        <v>57</v>
      </c>
      <c r="G15" s="54" t="s">
        <v>93</v>
      </c>
      <c r="H15" s="39" t="s">
        <v>59</v>
      </c>
      <c r="I15" s="39" t="s">
        <v>59</v>
      </c>
      <c r="J15" s="39" t="s">
        <v>94</v>
      </c>
      <c r="K15" s="39" t="s">
        <v>69</v>
      </c>
      <c r="L15" s="53" t="s">
        <v>86</v>
      </c>
      <c r="M15" s="38"/>
      <c r="N15" s="38"/>
      <c r="O15" s="38"/>
      <c r="P15" s="38" t="s">
        <v>64</v>
      </c>
      <c r="Q15" s="41">
        <v>68.2</v>
      </c>
      <c r="R15" s="38">
        <v>8.1</v>
      </c>
      <c r="S15" s="43">
        <f t="shared" si="5"/>
        <v>8.4197530864197532</v>
      </c>
      <c r="T15" s="44">
        <v>8.42</v>
      </c>
      <c r="U15" s="11"/>
      <c r="V15" s="38" t="s">
        <v>65</v>
      </c>
      <c r="W15" s="45">
        <v>45</v>
      </c>
      <c r="X15" s="45">
        <v>42</v>
      </c>
      <c r="Y15" s="45">
        <v>26</v>
      </c>
      <c r="Z15" s="41"/>
      <c r="AA15" s="10">
        <v>2</v>
      </c>
      <c r="AB15" s="47">
        <f t="shared" si="6"/>
        <v>4.9140000000000003E-2</v>
      </c>
      <c r="AC15" s="48">
        <f t="shared" si="7"/>
        <v>2645.5026455026455</v>
      </c>
      <c r="AD15" s="38">
        <v>2250</v>
      </c>
      <c r="AE15" s="49">
        <f t="shared" si="8"/>
        <v>0.85050000000000003</v>
      </c>
      <c r="AF15" s="39" t="s">
        <v>66</v>
      </c>
      <c r="AG15" s="50">
        <v>0.42799999999999999</v>
      </c>
      <c r="AH15" s="49">
        <f t="shared" si="16"/>
        <v>3.6037599999999999</v>
      </c>
      <c r="AI15" s="49">
        <f t="shared" si="0"/>
        <v>12.87426</v>
      </c>
      <c r="AJ15" s="51">
        <v>0</v>
      </c>
      <c r="AK15" s="49">
        <f t="shared" si="1"/>
        <v>0</v>
      </c>
      <c r="AL15" s="51">
        <v>0</v>
      </c>
      <c r="AM15" s="49">
        <f t="shared" si="2"/>
        <v>0</v>
      </c>
      <c r="AN15" s="51">
        <v>0</v>
      </c>
      <c r="AO15" s="49">
        <f t="shared" si="3"/>
        <v>0</v>
      </c>
      <c r="AP15" s="38"/>
      <c r="AQ15" s="9">
        <v>0</v>
      </c>
      <c r="AR15" s="49">
        <f t="shared" si="9"/>
        <v>0</v>
      </c>
      <c r="AS15" s="49">
        <f t="shared" si="10"/>
        <v>0</v>
      </c>
      <c r="AT15" s="49">
        <f t="shared" si="4"/>
        <v>12.87426</v>
      </c>
      <c r="AU15" s="52">
        <f t="shared" si="11"/>
        <v>0.21594031668696723</v>
      </c>
      <c r="AV15" s="49" t="str">
        <f t="shared" si="12"/>
        <v/>
      </c>
      <c r="AW15" s="11">
        <v>16.420000000000002</v>
      </c>
      <c r="AX15" s="11">
        <v>34.99</v>
      </c>
      <c r="AY15" s="51"/>
      <c r="AZ15" s="52">
        <f t="shared" si="13"/>
        <v>0.530723063732495</v>
      </c>
      <c r="BA15" s="38">
        <v>870</v>
      </c>
      <c r="BB15" s="49">
        <f t="shared" si="14"/>
        <v>11200.6062</v>
      </c>
      <c r="BC15" s="49">
        <f t="shared" si="15"/>
        <v>14285.400000000001</v>
      </c>
      <c r="BE15" s="2"/>
      <c r="BF15" s="2"/>
    </row>
    <row r="16" spans="1:58">
      <c r="AX16" s="9"/>
      <c r="AY16" s="5"/>
      <c r="AZ16" s="5"/>
      <c r="BB16" s="5"/>
      <c r="BC16" s="9"/>
      <c r="BD16" s="7"/>
    </row>
  </sheetData>
  <sheetProtection insertRows="0" deleteRows="0" sort="0"/>
  <protectedRanges>
    <protectedRange sqref="A17:BA258 AV16:AZ16 BB16:BD16 K2:AP2 K3:U4 A2:I4 A5:U7 A8:B9 A10:F11 D8:K9 H10:K11 L8:U11 A16:AQ16 A12:U15 AR2:AR16 V3:AP15 AS2:AV15 AX2:AY15 BA2:BA15" name="Range1"/>
    <protectedRange sqref="AZ2:AZ15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2025-06-30T22:12:17Z</dcterms:created>
  <dcterms:modified xsi:type="dcterms:W3CDTF">2025-06-30T22:16:45Z</dcterms:modified>
</cp:coreProperties>
</file>