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06B82276-5336-4B97-AD30-9D6149E133EC}" xr6:coauthVersionLast="47" xr6:coauthVersionMax="47" xr10:uidLastSave="{00000000-0000-0000-0000-000000000000}"/>
  <bookViews>
    <workbookView xWindow="-110" yWindow="-110" windowWidth="19420" windowHeight="10300" xr2:uid="{F41D8A56-15F5-4DD0-B244-5CFB890FAC2C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POtype">#REF!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" i="1" l="1"/>
  <c r="BF9" i="1" s="1"/>
  <c r="AY9" i="1"/>
  <c r="AZ9" i="1" s="1"/>
  <c r="AS9" i="1"/>
  <c r="AP9" i="1"/>
  <c r="AM9" i="1"/>
  <c r="AJ9" i="1"/>
  <c r="AC9" i="1"/>
  <c r="AE9" i="1" s="1"/>
  <c r="AG9" i="1" s="1"/>
  <c r="AK9" i="1" s="1"/>
  <c r="AY8" i="1"/>
  <c r="AW8" i="1"/>
  <c r="AS8" i="1"/>
  <c r="AM8" i="1"/>
  <c r="AJ8" i="1"/>
  <c r="AC8" i="1"/>
  <c r="AE8" i="1" s="1"/>
  <c r="AG8" i="1" s="1"/>
  <c r="BD7" i="1"/>
  <c r="AY7" i="1"/>
  <c r="AW7" i="1"/>
  <c r="AC7" i="1"/>
  <c r="AE7" i="1" s="1"/>
  <c r="AG7" i="1" s="1"/>
  <c r="BD6" i="1"/>
  <c r="BF6" i="1" s="1"/>
  <c r="AZ6" i="1"/>
  <c r="AS6" i="1"/>
  <c r="AP6" i="1"/>
  <c r="AM6" i="1"/>
  <c r="AJ6" i="1"/>
  <c r="AC6" i="1"/>
  <c r="AE6" i="1" s="1"/>
  <c r="AG6" i="1" s="1"/>
  <c r="BD5" i="1"/>
  <c r="BF5" i="1" s="1"/>
  <c r="AZ5" i="1"/>
  <c r="AS5" i="1"/>
  <c r="AP5" i="1"/>
  <c r="AM5" i="1"/>
  <c r="AT5" i="1" s="1"/>
  <c r="AU5" i="1" s="1"/>
  <c r="AJ5" i="1"/>
  <c r="AC5" i="1"/>
  <c r="AE5" i="1" s="1"/>
  <c r="AG5" i="1" s="1"/>
  <c r="AX5" i="1" s="1"/>
  <c r="BA5" i="1" s="1"/>
  <c r="BD4" i="1"/>
  <c r="BF4" i="1" s="1"/>
  <c r="AZ4" i="1"/>
  <c r="AS4" i="1"/>
  <c r="AP4" i="1"/>
  <c r="AM4" i="1"/>
  <c r="AJ4" i="1"/>
  <c r="AC4" i="1"/>
  <c r="AE4" i="1" s="1"/>
  <c r="AG4" i="1" s="1"/>
  <c r="BD3" i="1"/>
  <c r="BF3" i="1" s="1"/>
  <c r="AZ3" i="1"/>
  <c r="AS3" i="1"/>
  <c r="AP3" i="1"/>
  <c r="AM3" i="1"/>
  <c r="AT3" i="1" s="1"/>
  <c r="AU3" i="1" s="1"/>
  <c r="AJ3" i="1"/>
  <c r="AC3" i="1"/>
  <c r="AE3" i="1" s="1"/>
  <c r="AG3" i="1" s="1"/>
  <c r="AK3" i="1" s="1"/>
  <c r="BD2" i="1"/>
  <c r="AZ2" i="1"/>
  <c r="AS2" i="1"/>
  <c r="AP2" i="1"/>
  <c r="AM2" i="1"/>
  <c r="AJ2" i="1"/>
  <c r="AC2" i="1"/>
  <c r="AE2" i="1" s="1"/>
  <c r="AG2" i="1" s="1"/>
  <c r="AK2" i="1" s="1"/>
  <c r="AT4" i="1" l="1"/>
  <c r="AU4" i="1" s="1"/>
  <c r="BE4" i="1" s="1"/>
  <c r="AT6" i="1"/>
  <c r="AU6" i="1" s="1"/>
  <c r="AT9" i="1"/>
  <c r="AU9" i="1" s="1"/>
  <c r="AV9" i="1" s="1"/>
  <c r="AX9" i="1"/>
  <c r="BA9" i="1" s="1"/>
  <c r="BE9" i="1"/>
  <c r="BE3" i="1"/>
  <c r="AX3" i="1"/>
  <c r="BA3" i="1" s="1"/>
  <c r="AT2" i="1"/>
  <c r="AU2" i="1" s="1"/>
  <c r="AV2" i="1" s="1"/>
  <c r="AV5" i="1"/>
  <c r="BE5" i="1"/>
  <c r="BE6" i="1"/>
  <c r="AV6" i="1"/>
  <c r="AJ7" i="1"/>
  <c r="AK7" i="1" s="1"/>
  <c r="AZ7" i="1"/>
  <c r="AS7" i="1"/>
  <c r="AP7" i="1"/>
  <c r="AM7" i="1"/>
  <c r="BF7" i="1"/>
  <c r="AK6" i="1"/>
  <c r="AX6" i="1"/>
  <c r="BA6" i="1" s="1"/>
  <c r="AK8" i="1"/>
  <c r="AX8" i="1"/>
  <c r="BA8" i="1" s="1"/>
  <c r="AV3" i="1"/>
  <c r="AX2" i="1"/>
  <c r="BA2" i="1" s="1"/>
  <c r="AX4" i="1"/>
  <c r="BA4" i="1" s="1"/>
  <c r="AK4" i="1"/>
  <c r="BD8" i="1"/>
  <c r="BF8" i="1" s="1"/>
  <c r="BF2" i="1"/>
  <c r="AZ8" i="1"/>
  <c r="AK5" i="1"/>
  <c r="AP8" i="1"/>
  <c r="AT8" i="1" s="1"/>
  <c r="AU8" i="1" s="1"/>
  <c r="AV4" i="1" l="1"/>
  <c r="BE2" i="1"/>
  <c r="AX7" i="1"/>
  <c r="BA7" i="1" s="1"/>
  <c r="AT7" i="1"/>
  <c r="AU7" i="1" s="1"/>
  <c r="BE8" i="1"/>
  <c r="AV8" i="1"/>
  <c r="BE7" i="1"/>
  <c r="AV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3768C762-AA18-48BD-BFFA-BEB212D4D59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F3089B4B-25EF-432F-8674-1BBD18873AB2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3ADB50EA-949F-4E74-B585-C2F43103995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77F1D52-2EDE-4C75-BB20-2A6FF6CC5730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D1664D19-C7D4-4F93-9461-DCEC9C59934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EB4B5791-E01F-4F6C-AAB5-95F485CBAC9E}">
      <text>
        <r>
          <rPr>
            <sz val="11"/>
            <rFont val="Calibri"/>
            <family val="2"/>
          </rPr>
          <t>[JLA DI Price]*[General Load %]</t>
        </r>
      </text>
    </comment>
    <comment ref="AP1" authorId="0" shapeId="0" xr:uid="{5CD31C72-10D2-40C1-A50F-374A31E12B93}">
      <text>
        <r>
          <rPr>
            <sz val="11"/>
            <rFont val="Calibri"/>
            <family val="2"/>
          </rPr>
          <t>[JLA DI Price]*[Load 1 %]</t>
        </r>
      </text>
    </comment>
    <comment ref="AS1" authorId="0" shapeId="0" xr:uid="{8195B1C0-A45A-4743-BE03-F6DAB1310CC3}">
      <text>
        <r>
          <rPr>
            <sz val="11"/>
            <rFont val="Calibri"/>
            <family val="2"/>
          </rPr>
          <t>[JLA DI Price]*[Load 2 %]</t>
        </r>
      </text>
    </comment>
    <comment ref="AT1" authorId="0" shapeId="0" xr:uid="{2F5806A1-18F4-464E-A6EC-5DA8C31256B9}">
      <text>
        <r>
          <rPr>
            <sz val="11"/>
            <rFont val="Calibri"/>
            <family val="2"/>
          </rPr>
          <t>[General Load $]+[Load 1 $]+[Load 2 $]</t>
        </r>
      </text>
    </comment>
    <comment ref="AU1" authorId="0" shapeId="0" xr:uid="{5AD87A1B-5173-4283-949E-288D418094C4}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 xr:uid="{767D89AC-3DAC-4FD5-9A23-008E727161AA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AX1" authorId="0" shapeId="0" xr:uid="{76FFFA5D-4FD7-44A8-AE13-B1A55213B157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AZ1" authorId="0" shapeId="0" xr:uid="{408D09E6-5B1B-4DCA-82DA-1FCE08A4039D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A1" authorId="0" shapeId="0" xr:uid="{A0926F48-3017-47FB-8148-2BB38343963E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3F7BDDFC-C2C9-4D5D-BA8C-D5115CDC9157}">
      <text>
        <r>
          <rPr>
            <sz val="11"/>
            <rFont val="Calibri"/>
            <family val="2"/>
          </rPr>
          <t>[Total Quantity]*[Ratio]</t>
        </r>
      </text>
    </comment>
    <comment ref="BE1" authorId="0" shapeId="0" xr:uid="{7F9A2D1F-C6E2-4177-8AC3-72E5ED8944CB}">
      <text>
        <r>
          <rPr>
            <sz val="11"/>
            <rFont val="Calibri"/>
            <family val="2"/>
          </rPr>
          <t>[FOB with Loads $]*[Quantity]</t>
        </r>
      </text>
    </comment>
    <comment ref="BF1" authorId="0" shapeId="0" xr:uid="{E21A8ADF-34B6-4483-8ABB-CC581079A93F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<sst xmlns="http://schemas.openxmlformats.org/spreadsheetml/2006/main" count="174" uniqueCount="101">
  <si>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</si>
  <si>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</si>
  <si>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</si>
  <si>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</si>
  <si>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</si>
  <si>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</si>
  <si>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</si>
  <si>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</si>
  <si>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</si>
  <si>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</si>
  <si>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</si>
  <si>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</si>
  <si>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</si>
  <si>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</si>
  <si>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</si>
  <si>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</si>
  <si>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</si>
  <si>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</si>
  <si>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</si>
  <si>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</si>
  <si>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</si>
  <si>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</si>
  <si>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</si>
  <si>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</si>
  <si>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</si>
  <si>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</si>
  <si>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</si>
  <si>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</si>
  <si>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</si>
  <si>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</si>
  <si>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</si>
  <si>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</si>
  <si>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</si>
  <si>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</si>
  <si>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</si>
  <si>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</si>
  <si>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</si>
  <si>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</si>
  <si>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</si>
  <si>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</si>
  <si>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</si>
  <si>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</si>
  <si>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</si>
  <si>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</si>
  <si>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</si>
  <si>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</si>
  <si>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</si>
  <si>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</si>
  <si>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</si>
  <si>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</si>
  <si>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</si>
  <si>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</si>
  <si>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</si>
  <si>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</si>
  <si>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</si>
  <si>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</si>
  <si>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</si>
  <si>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</si>
  <si>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</si>
  <si>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</si>
  <si>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</si>
  <si>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</si>
  <si>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BATH TOWEL(73)</t>
  </si>
  <si>
    <t>Ariel</t>
    <phoneticPr fontId="7" type="noConversion"/>
  </si>
  <si>
    <t>Myshop Printed Beach Towel</t>
    <phoneticPr fontId="7" type="noConversion"/>
  </si>
  <si>
    <t>100% Cotton; reactive print
front velour back terry;16s/1*21s/1*21s/2
450GSM</t>
    <phoneticPr fontId="7" type="noConversion"/>
  </si>
  <si>
    <t>70x130cm(1)</t>
    <phoneticPr fontId="7" type="noConversion"/>
  </si>
  <si>
    <t>Aqua</t>
    <phoneticPr fontId="7" type="noConversion"/>
  </si>
  <si>
    <t>WMCE73-0543</t>
  </si>
  <si>
    <t>Piece</t>
  </si>
  <si>
    <t>Normal</t>
  </si>
  <si>
    <t>1pc/hanger+hangtag</t>
    <phoneticPr fontId="7" type="noConversion"/>
  </si>
  <si>
    <t>Shanghai,China</t>
  </si>
  <si>
    <t>China</t>
  </si>
  <si>
    <t>江苏怡天时</t>
  </si>
  <si>
    <t>Bella</t>
    <phoneticPr fontId="7" type="noConversion"/>
  </si>
  <si>
    <t>Blush</t>
    <phoneticPr fontId="7" type="noConversion"/>
  </si>
  <si>
    <t>WMCE73-0544</t>
  </si>
  <si>
    <t>Rapunzel</t>
    <phoneticPr fontId="7" type="noConversion"/>
  </si>
  <si>
    <t>Purple</t>
    <phoneticPr fontId="7" type="noConversion"/>
  </si>
  <si>
    <t>WMCE73-0545</t>
  </si>
  <si>
    <t>Cinderella</t>
    <phoneticPr fontId="7" type="noConversion"/>
  </si>
  <si>
    <t>Blue</t>
    <phoneticPr fontId="7" type="noConversion"/>
  </si>
  <si>
    <t>WMCE73-0546</t>
  </si>
  <si>
    <t>Princesses</t>
    <phoneticPr fontId="7" type="noConversion"/>
  </si>
  <si>
    <t>Mulit</t>
    <phoneticPr fontId="7" type="noConversion"/>
  </si>
  <si>
    <t>WMCE73-0547</t>
  </si>
  <si>
    <t>SNOOPY</t>
    <phoneticPr fontId="7" type="noConversion"/>
  </si>
  <si>
    <t>H1 2026 SNOOPY- Printed Beach Towels 1</t>
    <phoneticPr fontId="0" type="noConversion"/>
  </si>
  <si>
    <t>100% Cotton;reactive printing
front velour back terry;16s/1*21s/1*21s/2
350GSM</t>
    <phoneticPr fontId="0" type="noConversion"/>
  </si>
  <si>
    <t>Multi</t>
    <phoneticPr fontId="7" type="noConversion"/>
  </si>
  <si>
    <t>WMCE73-0548</t>
  </si>
  <si>
    <t>1pc/hanger+hangtag; 6pcs/carton</t>
    <phoneticPr fontId="7" type="noConversion"/>
  </si>
  <si>
    <t>H1 2026 SNOOPY- Printed Beach Towels 2</t>
    <phoneticPr fontId="0" type="noConversion"/>
  </si>
  <si>
    <t>WMCE73-0549</t>
  </si>
  <si>
    <t>BEACH TOWEL(74)</t>
  </si>
  <si>
    <t>H1 2026 SNOOPY- Emb hand Towel 2pk</t>
    <phoneticPr fontId="0" type="noConversion"/>
  </si>
  <si>
    <t>100% Cotton exclusive of decoration;with Embroidery
front terry back terry
16s/1*21s/1*21s/2
400GSM</t>
    <phoneticPr fontId="0" type="noConversion"/>
  </si>
  <si>
    <t>40x60cm(2)</t>
    <phoneticPr fontId="7" type="noConversion"/>
  </si>
  <si>
    <t>WMCE74-0550</t>
    <phoneticPr fontId="7" type="noConversion"/>
  </si>
  <si>
    <t>1set/Ucard with J hook; 6pcs/carton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</si>
</sst>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"/>
    <numFmt numFmtId="165" formatCode="\$#,##0.00;\-\$#,##0.00"/>
    <numFmt numFmtId="166" formatCode="0.0%"/>
    <numFmt numFmtId="167" formatCode="_(* #,##0_);_(* \(#,##0\);_(* &quot;-&quot;??_);_(@_)"/>
    <numFmt numFmtId="168" formatCode="0.0_);[Red]\(0.0\)"/>
    <numFmt numFmtId="169" formatCode="0.000"/>
    <numFmt numFmtId="170" formatCode="0.0"/>
  </numFmts>
  <fonts count="11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color theme="1"/>
      <name val="Aptos Narrow"/>
      <family val="3"/>
      <charset val="134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</cellStyleXfs>
  <cellXfs count="7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4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9" fontId="0" fillId="0" borderId="2" xfId="0" applyNumberFormat="1" applyBorder="1"/>
    <xf numFmtId="165" fontId="0" fillId="0" borderId="1" xfId="0" applyNumberFormat="1" applyBorder="1"/>
    <xf numFmtId="164" fontId="7" fillId="0" borderId="1" xfId="0" applyNumberFormat="1" applyFont="1" applyBorder="1"/>
    <xf numFmtId="0" fontId="1" fillId="8" borderId="2" xfId="0" applyFont="1" applyFill="1" applyBorder="1" applyAlignment="1">
      <alignment wrapText="1"/>
    </xf>
    <xf numFmtId="1" fontId="1" fillId="0" borderId="2" xfId="0" applyNumberFormat="1" applyFont="1" applyBorder="1"/>
    <xf numFmtId="2" fontId="0" fillId="0" borderId="2" xfId="0" applyNumberFormat="1" applyBorder="1" applyAlignment="1">
      <alignment horizontal="center"/>
    </xf>
    <xf numFmtId="1" fontId="0" fillId="8" borderId="2" xfId="0" applyNumberFormat="1" applyFill="1" applyBorder="1"/>
    <xf numFmtId="2" fontId="0" fillId="0" borderId="2" xfId="0" applyNumberFormat="1" applyBorder="1"/>
    <xf numFmtId="1" fontId="0" fillId="9" borderId="2" xfId="0" applyNumberFormat="1" applyFill="1" applyBorder="1"/>
    <xf numFmtId="3" fontId="0" fillId="0" borderId="2" xfId="0" applyNumberFormat="1" applyBorder="1"/>
    <xf numFmtId="164" fontId="0" fillId="9" borderId="2" xfId="0" applyNumberFormat="1" applyFill="1" applyBorder="1"/>
    <xf numFmtId="166" fontId="0" fillId="0" borderId="2" xfId="0" applyNumberFormat="1" applyBorder="1"/>
    <xf numFmtId="10" fontId="0" fillId="0" borderId="2" xfId="0" applyNumberFormat="1" applyBorder="1"/>
    <xf numFmtId="164" fontId="1" fillId="0" borderId="2" xfId="0" applyNumberFormat="1" applyFont="1" applyBorder="1" applyAlignment="1">
      <alignment wrapText="1"/>
    </xf>
    <xf numFmtId="164" fontId="1" fillId="0" borderId="2" xfId="0" applyNumberFormat="1" applyFont="1" applyBorder="1"/>
    <xf numFmtId="10" fontId="0" fillId="9" borderId="2" xfId="3" applyNumberFormat="1" applyFont="1" applyFill="1" applyBorder="1" applyAlignment="1"/>
    <xf numFmtId="164" fontId="7" fillId="0" borderId="2" xfId="0" applyNumberFormat="1" applyFont="1" applyBorder="1"/>
    <xf numFmtId="164" fontId="0" fillId="0" borderId="2" xfId="0" applyNumberFormat="1" applyBorder="1"/>
    <xf numFmtId="167" fontId="0" fillId="0" borderId="2" xfId="0" applyNumberFormat="1" applyBorder="1"/>
    <xf numFmtId="3" fontId="0" fillId="9" borderId="2" xfId="0" applyNumberFormat="1" applyFill="1" applyBorder="1"/>
    <xf numFmtId="0" fontId="9" fillId="8" borderId="2" xfId="4" applyFont="1" applyFill="1" applyBorder="1" applyAlignment="1">
      <alignment horizontal="center" wrapText="1"/>
    </xf>
    <xf numFmtId="0" fontId="9" fillId="8" borderId="2" xfId="5" applyFont="1" applyFill="1" applyBorder="1" applyAlignment="1">
      <alignment horizontal="left" wrapText="1"/>
    </xf>
    <xf numFmtId="168" fontId="0" fillId="0" borderId="2" xfId="0" applyNumberFormat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4" fillId="8" borderId="2" xfId="4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2" fontId="10" fillId="0" borderId="2" xfId="0" applyNumberFormat="1" applyFont="1" applyBorder="1" applyAlignment="1">
      <alignment wrapText="1"/>
    </xf>
    <xf numFmtId="1" fontId="10" fillId="8" borderId="2" xfId="0" applyNumberFormat="1" applyFont="1" applyFill="1" applyBorder="1" applyAlignment="1">
      <alignment wrapText="1"/>
    </xf>
    <xf numFmtId="164" fontId="0" fillId="9" borderId="2" xfId="0" applyNumberFormat="1" applyFill="1" applyBorder="1" applyAlignment="1">
      <alignment wrapText="1"/>
    </xf>
    <xf numFmtId="1" fontId="0" fillId="0" borderId="0" xfId="0" applyNumberFormat="1" applyAlignment="1">
      <alignment wrapText="1"/>
    </xf>
    <xf numFmtId="169" fontId="5" fillId="0" borderId="2" xfId="2" applyNumberFormat="1" applyFont="1" applyBorder="1" applyAlignment="1">
      <alignment wrapText="1"/>
    </xf>
    <xf numFmtId="169" fontId="0" fillId="9" borderId="2" xfId="0" applyNumberFormat="1" applyFill="1" applyBorder="1"/>
    <xf numFmtId="169" fontId="0" fillId="0" borderId="0" xfId="0" applyNumberFormat="1" applyAlignment="1">
      <alignment wrapText="1"/>
    </xf>
    <xf numFmtId="0" fontId="10" fillId="0" borderId="2" xfId="0" applyFont="1" applyBorder="1"/>
    <xf numFmtId="170" fontId="0" fillId="0" borderId="2" xfId="0" applyNumberFormat="1" applyBorder="1" applyAlignment="1">
      <alignment horizontal="center"/>
    </xf>
    <xf numFmtId="170" fontId="10" fillId="0" borderId="2" xfId="0" applyNumberFormat="1" applyFont="1" applyBorder="1" applyAlignment="1">
      <alignment horizontal="center"/>
    </xf>
  </cellXfs>
  <cellStyles count="6">
    <cellStyle name="Normal" xfId="0" builtinId="0"/>
    <cellStyle name="Normal 2" xfId="1" xr:uid="{01E6F60A-35C5-4BE7-940D-69404A038037}"/>
    <cellStyle name="Normal 2 18 2" xfId="2" xr:uid="{92373DB2-F662-480D-80EB-E29F2F9A145A}"/>
    <cellStyle name="Percent 2" xfId="3" xr:uid="{D000D090-B888-47AC-A4D9-334B2CDA22C6}"/>
    <cellStyle name="常规 2" xfId="5" xr:uid="{329F121B-4E9F-4469-B5E8-78870400551E}"/>
    <cellStyle name="常规 3" xfId="4" xr:uid="{D679CF1C-09F6-4CF6-ABD9-573CED4678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TRACKING\WENDY\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%20Joyce\WM\WM%20MX\WMMX%20%20SS2026%2020250519%20meeting\Commitment\2025%20Bath%20DI-WMMX%202026%20Spring%20Beach%20towel%20and%20hand%20towel%20commitment%20sheet%2020250613%20Jennifer.xlsx" TargetMode="External"/><Relationship Id="rId1" Type="http://schemas.openxmlformats.org/officeDocument/2006/relationships/externalLinkPath" Target="file:///D:\A%20Joyce\WM\WM%20MX\WMMX%20%20SS2026%2020250519%20meeting\Commitment\2025%20Bath%20DI-WMMX%202026%20Spring%20Beach%20towel%20and%20hand%20towel%20commitment%20sheet%2020250613%20Jennif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DI Quote "/>
      <sheetName val="Bessie 0527"/>
    </sheetNames>
    <sheetDataSet>
      <sheetData sheetId="0"/>
      <sheetData sheetId="1"/>
      <sheetData sheetId="2"/>
      <sheetData sheetId="3"/>
      <sheetData sheetId="4">
        <row r="9">
          <cell r="AK9">
            <v>5802</v>
          </cell>
        </row>
        <row r="14">
          <cell r="AF14">
            <v>3.1</v>
          </cell>
          <cell r="AG14">
            <v>8.99</v>
          </cell>
        </row>
        <row r="15">
          <cell r="AF15">
            <v>3.1</v>
          </cell>
          <cell r="AG15">
            <v>8.99</v>
          </cell>
        </row>
        <row r="16">
          <cell r="AG16">
            <v>8.99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CA5E-7CF4-4937-BA93-3CB4259D8055}">
  <dimension ref="A1:BJ10"/>
  <sheetViews>
    <sheetView tabSelected="1" topLeftCell="Q1" zoomScale="99" zoomScaleNormal="99" workbookViewId="0">
      <selection activeCell="AA10" sqref="AA10"/>
    </sheetView>
  </sheetViews>
  <sheetFormatPr defaultColWidth="9.1796875" defaultRowHeight="14.5" x14ac:dyDescent="0.35"/>
  <cols>
    <col min="1" max="1" width="10.1796875" style="1" customWidth="1"/>
    <col min="2" max="2" width="17.1796875" style="2" customWidth="1"/>
    <col min="3" max="3" width="16.7265625" style="2" customWidth="1"/>
    <col min="4" max="4" width="17.453125" style="2" customWidth="1"/>
    <col min="5" max="5" width="11.7265625" style="2" customWidth="1"/>
    <col min="6" max="6" width="21.81640625" style="2" customWidth="1"/>
    <col min="7" max="7" width="12.7265625" style="2" customWidth="1"/>
    <col min="8" max="8" width="30.81640625" style="2" customWidth="1"/>
    <col min="9" max="9" width="32.453125" style="2" customWidth="1"/>
    <col min="10" max="10" width="37.1796875" style="2" customWidth="1"/>
    <col min="11" max="11" width="15.1796875" style="2" customWidth="1"/>
    <col min="12" max="12" width="10" style="2" customWidth="1"/>
    <col min="13" max="13" width="10.81640625" style="2" customWidth="1"/>
    <col min="14" max="14" width="16.81640625" style="2" customWidth="1"/>
    <col min="15" max="16" width="8.81640625" style="2" customWidth="1"/>
    <col min="17" max="17" width="9.54296875" style="4" customWidth="1"/>
    <col min="18" max="18" width="8.54296875" style="4" customWidth="1"/>
    <col min="19" max="19" width="11.453125" style="2" customWidth="1"/>
    <col min="20" max="20" width="11.26953125" style="2" customWidth="1"/>
    <col min="21" max="21" width="8.1796875" style="5" customWidth="1"/>
    <col min="22" max="22" width="8.7265625" style="5" customWidth="1"/>
    <col min="23" max="23" width="8.54296875" style="5" customWidth="1"/>
    <col min="24" max="24" width="8.1796875" style="5" customWidth="1"/>
    <col min="25" max="25" width="8.7265625" style="5" customWidth="1"/>
    <col min="26" max="26" width="7.1796875" style="5" customWidth="1"/>
    <col min="27" max="27" width="9" style="5" customWidth="1"/>
    <col min="28" max="28" width="6.26953125" style="65" customWidth="1"/>
    <col min="29" max="29" width="10" style="68" customWidth="1"/>
    <col min="30" max="30" width="10" style="5" customWidth="1"/>
    <col min="31" max="31" width="9.81640625" style="65" customWidth="1"/>
    <col min="32" max="32" width="11.54296875" style="2" customWidth="1"/>
    <col min="33" max="33" width="8.81640625" style="4" customWidth="1"/>
    <col min="34" max="34" width="13.453125" style="2" customWidth="1"/>
    <col min="35" max="35" width="8.453125" style="3" customWidth="1"/>
    <col min="36" max="36" width="9" style="4" customWidth="1"/>
    <col min="37" max="37" width="8.453125" style="4" customWidth="1"/>
    <col min="38" max="38" width="8.1796875" style="3" customWidth="1"/>
    <col min="39" max="39" width="9.26953125" style="4" customWidth="1"/>
    <col min="40" max="40" width="9.81640625" style="4" customWidth="1"/>
    <col min="41" max="41" width="11.54296875" style="3" customWidth="1"/>
    <col min="42" max="42" width="10.81640625" style="4" customWidth="1"/>
    <col min="43" max="43" width="9.26953125" style="4" customWidth="1"/>
    <col min="44" max="44" width="11.54296875" style="3" customWidth="1"/>
    <col min="45" max="45" width="10.81640625" style="4" customWidth="1"/>
    <col min="46" max="46" width="7.81640625" style="4" customWidth="1"/>
    <col min="47" max="47" width="9.54296875" style="4" customWidth="1"/>
    <col min="48" max="48" width="7.7265625" style="4" customWidth="1"/>
    <col min="49" max="49" width="9.54296875" style="4" customWidth="1"/>
    <col min="50" max="50" width="12.1796875" style="4" customWidth="1"/>
    <col min="51" max="52" width="9.1796875" style="2" customWidth="1"/>
    <col min="53" max="54" width="9.1796875" style="2"/>
    <col min="55" max="55" width="9.1796875" style="5"/>
    <col min="56" max="56" width="9.1796875" style="2"/>
    <col min="57" max="57" width="11.81640625" style="4" customWidth="1"/>
    <col min="58" max="58" width="11.453125" style="4" customWidth="1"/>
    <col min="59" max="59" width="9.1796875" style="2"/>
    <col min="60" max="60" width="15.54296875" style="2" customWidth="1"/>
    <col min="61" max="61" width="9.1796875" style="2"/>
    <col min="62" max="62" width="11.453125" style="2" customWidth="1"/>
    <col min="63" max="16384" width="9.1796875" style="2"/>
  </cols>
  <sheetData>
    <row r="1" spans="1:62" ht="68.150000000000006" customHeight="1" x14ac:dyDescent="0.3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1" t="s">
        <v>10</v>
      </c>
      <c r="L1" s="11" t="s">
        <v>11</v>
      </c>
      <c r="M1" s="8" t="s">
        <v>12</v>
      </c>
      <c r="N1" s="8" t="s">
        <v>13</v>
      </c>
      <c r="O1" s="8" t="s">
        <v>14</v>
      </c>
      <c r="P1" s="12" t="s">
        <v>15</v>
      </c>
      <c r="Q1" s="13" t="s">
        <v>16</v>
      </c>
      <c r="R1" s="14" t="s">
        <v>17</v>
      </c>
      <c r="S1" s="15" t="s">
        <v>18</v>
      </c>
      <c r="T1" s="7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66" t="s">
        <v>28</v>
      </c>
      <c r="AD1" s="18" t="s">
        <v>29</v>
      </c>
      <c r="AE1" s="19" t="s">
        <v>30</v>
      </c>
      <c r="AF1" s="7" t="s">
        <v>31</v>
      </c>
      <c r="AG1" s="20" t="s">
        <v>32</v>
      </c>
      <c r="AH1" s="7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3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5" t="s">
        <v>49</v>
      </c>
      <c r="AY1" s="27" t="s">
        <v>50</v>
      </c>
      <c r="AZ1" s="25" t="s">
        <v>51</v>
      </c>
      <c r="BA1" s="25" t="s">
        <v>52</v>
      </c>
      <c r="BB1" s="7" t="s">
        <v>53</v>
      </c>
      <c r="BC1" s="16" t="s">
        <v>54</v>
      </c>
      <c r="BD1" s="20" t="s">
        <v>55</v>
      </c>
      <c r="BE1" s="20" t="s">
        <v>56</v>
      </c>
      <c r="BF1" s="20" t="s">
        <v>57</v>
      </c>
      <c r="BG1" s="28" t="s">
        <v>58</v>
      </c>
      <c r="BH1" s="29" t="s">
        <v>59</v>
      </c>
      <c r="BI1" s="29" t="s">
        <v>60</v>
      </c>
      <c r="BJ1" s="29" t="s">
        <v>61</v>
      </c>
    </row>
    <row r="2" spans="1:62" customFormat="1" ht="15" customHeight="1" x14ac:dyDescent="0.35">
      <c r="A2" s="30">
        <v>1</v>
      </c>
      <c r="B2" s="31"/>
      <c r="C2" s="31"/>
      <c r="D2" s="31"/>
      <c r="E2" s="31"/>
      <c r="F2" s="69" t="s">
        <v>62</v>
      </c>
      <c r="G2" s="32" t="s">
        <v>63</v>
      </c>
      <c r="H2" s="33" t="s">
        <v>64</v>
      </c>
      <c r="I2" s="33" t="s">
        <v>64</v>
      </c>
      <c r="J2" s="34" t="s">
        <v>65</v>
      </c>
      <c r="K2" s="33" t="s">
        <v>66</v>
      </c>
      <c r="L2" s="33" t="s">
        <v>67</v>
      </c>
      <c r="M2" s="31"/>
      <c r="N2" s="33" t="s">
        <v>68</v>
      </c>
      <c r="O2" s="35"/>
      <c r="P2" s="31" t="s">
        <v>69</v>
      </c>
      <c r="Q2" s="36"/>
      <c r="R2" s="37">
        <v>2.95</v>
      </c>
      <c r="S2" s="31" t="s">
        <v>70</v>
      </c>
      <c r="T2" s="38" t="s">
        <v>71</v>
      </c>
      <c r="U2" s="39"/>
      <c r="V2" s="39"/>
      <c r="W2" s="39"/>
      <c r="X2" s="70">
        <v>34</v>
      </c>
      <c r="Y2" s="70">
        <v>26</v>
      </c>
      <c r="Z2" s="70">
        <v>22</v>
      </c>
      <c r="AA2" s="40">
        <v>5</v>
      </c>
      <c r="AB2" s="41">
        <v>6</v>
      </c>
      <c r="AC2" s="67">
        <f>IF(X2="","",X2*Y2*Z2/1000000)</f>
        <v>1.9448E-2</v>
      </c>
      <c r="AD2" s="42">
        <v>63</v>
      </c>
      <c r="AE2" s="43">
        <f>IF(AB2="","",AD2/AC2*AB2)</f>
        <v>19436.44590703414</v>
      </c>
      <c r="AF2" s="44">
        <v>3750</v>
      </c>
      <c r="AG2" s="45">
        <f>IF(ISERROR(AF2/AE2),"",AF2/AE2)</f>
        <v>0.19293650793650796</v>
      </c>
      <c r="AH2" s="31"/>
      <c r="AI2" s="46">
        <v>0</v>
      </c>
      <c r="AJ2" s="45">
        <f>IF(ISERROR(AW2*AI2),"",AW2*AI2)</f>
        <v>0</v>
      </c>
      <c r="AK2" s="45">
        <f>IF(ISERROR(R2+AG2+AJ2),"",R2+AG2+AJ2)</f>
        <v>3.1429365079365081</v>
      </c>
      <c r="AL2" s="47">
        <v>0.02</v>
      </c>
      <c r="AM2" s="45">
        <f t="shared" ref="AM2:AM9" si="0">IF(ISERROR(AW2*AL2),"",AW2*AL2)</f>
        <v>8.8000000000000009E-2</v>
      </c>
      <c r="AN2" s="48"/>
      <c r="AO2" s="47">
        <v>0</v>
      </c>
      <c r="AP2" s="45">
        <f>IF(ISERROR(AW2*AO2),"",AW2*AO2)</f>
        <v>0</v>
      </c>
      <c r="AQ2" s="49"/>
      <c r="AR2" s="47">
        <v>0</v>
      </c>
      <c r="AS2" s="45">
        <f t="shared" ref="AS2:AS9" si="1">IF(ISERROR(AW2*AR2),"",AW2*AR2)</f>
        <v>0</v>
      </c>
      <c r="AT2" s="45">
        <f>IF(ISERROR(AM2+AP2+AS2),"",AM2+AP2+AS2)</f>
        <v>8.8000000000000009E-2</v>
      </c>
      <c r="AU2" s="45">
        <f>IF(ISERROR(R2+AT2),"",R2+AT2)</f>
        <v>3.0380000000000003</v>
      </c>
      <c r="AV2" s="50">
        <f t="shared" ref="AV2:AV8" si="2">IF(ISERROR((AW2-AU2)/AW2),"",(AW2-AU2)/AW2)</f>
        <v>0.30954545454545457</v>
      </c>
      <c r="AW2" s="51">
        <v>4.4000000000000004</v>
      </c>
      <c r="AX2" s="45">
        <f>IF(ISERROR(AG2+AJ2+AW2),"",AG2+AJ2+AW2)</f>
        <v>4.5929365079365088</v>
      </c>
      <c r="AY2" s="52">
        <v>12.99</v>
      </c>
      <c r="AZ2" s="50">
        <f>IF(ISERROR((AY2-AW2)/AY2),"",(AY2-AW2)/AY2)</f>
        <v>0.6612779060816012</v>
      </c>
      <c r="BA2" s="50">
        <f>IF(ISERROR((AY2-AX2)/AY2),"",(AY2-AX2)/AY2)</f>
        <v>0.64642521109033801</v>
      </c>
      <c r="BB2" s="53"/>
      <c r="BC2" s="42"/>
      <c r="BD2" s="54">
        <f>IF(ISERROR(BB2*BC2),"",BB2*BC2)</f>
        <v>0</v>
      </c>
      <c r="BE2" s="45">
        <f>IF(ISERROR(AU2*BD2),"",AU2*BD2)</f>
        <v>0</v>
      </c>
      <c r="BF2" s="45">
        <f>IF(ISERROR(AW2*BD2),"",AW2*BD2)</f>
        <v>0</v>
      </c>
      <c r="BG2" s="31"/>
      <c r="BH2" t="s">
        <v>72</v>
      </c>
      <c r="BI2" t="s">
        <v>73</v>
      </c>
      <c r="BJ2" t="s">
        <v>74</v>
      </c>
    </row>
    <row r="3" spans="1:62" customFormat="1" ht="15" customHeight="1" x14ac:dyDescent="0.35">
      <c r="A3" s="30">
        <v>2</v>
      </c>
      <c r="B3" s="31"/>
      <c r="C3" s="31"/>
      <c r="D3" s="31"/>
      <c r="E3" s="31"/>
      <c r="F3" s="69" t="s">
        <v>62</v>
      </c>
      <c r="G3" s="32" t="s">
        <v>75</v>
      </c>
      <c r="H3" s="33" t="s">
        <v>64</v>
      </c>
      <c r="I3" s="33" t="s">
        <v>64</v>
      </c>
      <c r="J3" s="34" t="s">
        <v>65</v>
      </c>
      <c r="K3" s="33" t="s">
        <v>66</v>
      </c>
      <c r="L3" s="33" t="s">
        <v>76</v>
      </c>
      <c r="M3" s="31"/>
      <c r="N3" s="31" t="s">
        <v>77</v>
      </c>
      <c r="O3" s="35"/>
      <c r="P3" s="31" t="s">
        <v>69</v>
      </c>
      <c r="Q3" s="36"/>
      <c r="R3" s="37">
        <v>2.95</v>
      </c>
      <c r="S3" s="31" t="s">
        <v>70</v>
      </c>
      <c r="T3" s="38" t="s">
        <v>71</v>
      </c>
      <c r="U3" s="39"/>
      <c r="V3" s="39"/>
      <c r="W3" s="39"/>
      <c r="X3" s="70">
        <v>34</v>
      </c>
      <c r="Y3" s="70">
        <v>26</v>
      </c>
      <c r="Z3" s="70">
        <v>22</v>
      </c>
      <c r="AA3" s="40">
        <v>5</v>
      </c>
      <c r="AB3" s="41">
        <v>6</v>
      </c>
      <c r="AC3" s="67">
        <f t="shared" ref="AC3:AC9" si="3">IF(X3="","",X3*Y3*Z3/1000000)</f>
        <v>1.9448E-2</v>
      </c>
      <c r="AD3" s="42">
        <v>63</v>
      </c>
      <c r="AE3" s="43">
        <f t="shared" ref="AE3:AE9" si="4">IF(AB3="","",AD3/AC3*AB3)</f>
        <v>19436.44590703414</v>
      </c>
      <c r="AF3" s="44">
        <v>3750</v>
      </c>
      <c r="AG3" s="45">
        <f t="shared" ref="AG3:AG9" si="5">IF(ISERROR(AF3/AE3),"",AF3/AE3)</f>
        <v>0.19293650793650796</v>
      </c>
      <c r="AH3" s="31"/>
      <c r="AI3" s="46">
        <v>0</v>
      </c>
      <c r="AJ3" s="45">
        <f t="shared" ref="AJ3:AJ9" si="6">IF(ISERROR(AW3*AI3),"",AW3*AI3)</f>
        <v>0</v>
      </c>
      <c r="AK3" s="45">
        <f t="shared" ref="AK3:AK9" si="7">IF(ISERROR(R3+AG3+AJ3),"",R3+AG3+AJ3)</f>
        <v>3.1429365079365081</v>
      </c>
      <c r="AL3" s="47">
        <v>0.02</v>
      </c>
      <c r="AM3" s="45">
        <f t="shared" si="0"/>
        <v>8.8000000000000009E-2</v>
      </c>
      <c r="AN3" s="48"/>
      <c r="AO3" s="47">
        <v>0</v>
      </c>
      <c r="AP3" s="45">
        <f t="shared" ref="AP3:AP9" si="8">IF(ISERROR(AW3*AO3),"",AW3*AO3)</f>
        <v>0</v>
      </c>
      <c r="AQ3" s="49"/>
      <c r="AR3" s="47">
        <v>0</v>
      </c>
      <c r="AS3" s="45">
        <f t="shared" si="1"/>
        <v>0</v>
      </c>
      <c r="AT3" s="45">
        <f t="shared" ref="AT3:AT9" si="9">IF(ISERROR(AM3+AP3+AS3),"",AM3+AP3+AS3)</f>
        <v>8.8000000000000009E-2</v>
      </c>
      <c r="AU3" s="45">
        <f t="shared" ref="AU3:AU8" si="10">IF(ISERROR(R3+AT3),"",R3+AT3)</f>
        <v>3.0380000000000003</v>
      </c>
      <c r="AV3" s="50">
        <f t="shared" si="2"/>
        <v>0.30954545454545457</v>
      </c>
      <c r="AW3" s="51">
        <v>4.4000000000000004</v>
      </c>
      <c r="AX3" s="45">
        <f t="shared" ref="AX3:AX9" si="11">IF(ISERROR(AG3+AJ3+AW3),"",AG3+AJ3+AW3)</f>
        <v>4.5929365079365088</v>
      </c>
      <c r="AY3" s="52">
        <v>12.99</v>
      </c>
      <c r="AZ3" s="50">
        <f t="shared" ref="AZ3:AZ9" si="12">IF(ISERROR((AY3-AW3)/AY3),"",(AY3-AW3)/AY3)</f>
        <v>0.6612779060816012</v>
      </c>
      <c r="BA3" s="50">
        <f t="shared" ref="BA3:BA9" si="13">IF(ISERROR((AY3-AX3)/AY3),"",(AY3-AX3)/AY3)</f>
        <v>0.64642521109033801</v>
      </c>
      <c r="BB3" s="53"/>
      <c r="BC3" s="42"/>
      <c r="BD3" s="54">
        <f t="shared" ref="BD3:BD9" si="14">IF(ISERROR(BB3*BC3),"",BB3*BC3)</f>
        <v>0</v>
      </c>
      <c r="BE3" s="45">
        <f t="shared" ref="BE3:BE9" si="15">IF(ISERROR(AU3*BD3),"",AU3*BD3)</f>
        <v>0</v>
      </c>
      <c r="BF3" s="45">
        <f t="shared" ref="BF3:BF9" si="16">IF(ISERROR(AW3*BD3),"",AW3*BD3)</f>
        <v>0</v>
      </c>
      <c r="BG3" s="31"/>
      <c r="BH3" t="s">
        <v>72</v>
      </c>
      <c r="BI3" t="s">
        <v>73</v>
      </c>
      <c r="BJ3" t="s">
        <v>74</v>
      </c>
    </row>
    <row r="4" spans="1:62" customFormat="1" ht="15" customHeight="1" x14ac:dyDescent="0.35">
      <c r="A4" s="30">
        <v>3</v>
      </c>
      <c r="B4" s="31"/>
      <c r="C4" s="31"/>
      <c r="D4" s="31"/>
      <c r="E4" s="31"/>
      <c r="F4" s="69" t="s">
        <v>62</v>
      </c>
      <c r="G4" s="32" t="s">
        <v>78</v>
      </c>
      <c r="H4" s="33" t="s">
        <v>64</v>
      </c>
      <c r="I4" s="33" t="s">
        <v>64</v>
      </c>
      <c r="J4" s="34" t="s">
        <v>65</v>
      </c>
      <c r="K4" s="33" t="s">
        <v>66</v>
      </c>
      <c r="L4" s="33" t="s">
        <v>79</v>
      </c>
      <c r="M4" s="31"/>
      <c r="N4" s="31" t="s">
        <v>80</v>
      </c>
      <c r="O4" s="35"/>
      <c r="P4" s="31" t="s">
        <v>69</v>
      </c>
      <c r="Q4" s="36"/>
      <c r="R4" s="37">
        <v>2.95</v>
      </c>
      <c r="S4" s="31" t="s">
        <v>70</v>
      </c>
      <c r="T4" s="38" t="s">
        <v>71</v>
      </c>
      <c r="U4" s="39"/>
      <c r="V4" s="39"/>
      <c r="W4" s="39"/>
      <c r="X4" s="70">
        <v>34</v>
      </c>
      <c r="Y4" s="70">
        <v>26</v>
      </c>
      <c r="Z4" s="70">
        <v>22</v>
      </c>
      <c r="AA4" s="40">
        <v>5</v>
      </c>
      <c r="AB4" s="41">
        <v>6</v>
      </c>
      <c r="AC4" s="67">
        <f t="shared" si="3"/>
        <v>1.9448E-2</v>
      </c>
      <c r="AD4" s="42">
        <v>63</v>
      </c>
      <c r="AE4" s="43">
        <f t="shared" si="4"/>
        <v>19436.44590703414</v>
      </c>
      <c r="AF4" s="44">
        <v>3750</v>
      </c>
      <c r="AG4" s="45">
        <f t="shared" si="5"/>
        <v>0.19293650793650796</v>
      </c>
      <c r="AH4" s="31"/>
      <c r="AI4" s="46">
        <v>0</v>
      </c>
      <c r="AJ4" s="45">
        <f t="shared" si="6"/>
        <v>0</v>
      </c>
      <c r="AK4" s="45">
        <f t="shared" si="7"/>
        <v>3.1429365079365081</v>
      </c>
      <c r="AL4" s="47">
        <v>0.02</v>
      </c>
      <c r="AM4" s="45">
        <f t="shared" si="0"/>
        <v>8.8000000000000009E-2</v>
      </c>
      <c r="AN4" s="48"/>
      <c r="AO4" s="47">
        <v>0</v>
      </c>
      <c r="AP4" s="45">
        <f t="shared" si="8"/>
        <v>0</v>
      </c>
      <c r="AQ4" s="49"/>
      <c r="AR4" s="47">
        <v>0</v>
      </c>
      <c r="AS4" s="45">
        <f t="shared" si="1"/>
        <v>0</v>
      </c>
      <c r="AT4" s="45">
        <f t="shared" si="9"/>
        <v>8.8000000000000009E-2</v>
      </c>
      <c r="AU4" s="45">
        <f t="shared" si="10"/>
        <v>3.0380000000000003</v>
      </c>
      <c r="AV4" s="50">
        <f t="shared" si="2"/>
        <v>0.30954545454545457</v>
      </c>
      <c r="AW4" s="51">
        <v>4.4000000000000004</v>
      </c>
      <c r="AX4" s="45">
        <f t="shared" si="11"/>
        <v>4.5929365079365088</v>
      </c>
      <c r="AY4" s="52">
        <v>12.99</v>
      </c>
      <c r="AZ4" s="50">
        <f t="shared" si="12"/>
        <v>0.6612779060816012</v>
      </c>
      <c r="BA4" s="50">
        <f t="shared" si="13"/>
        <v>0.64642521109033801</v>
      </c>
      <c r="BB4" s="53"/>
      <c r="BC4" s="42"/>
      <c r="BD4" s="54">
        <f t="shared" si="14"/>
        <v>0</v>
      </c>
      <c r="BE4" s="45">
        <f t="shared" si="15"/>
        <v>0</v>
      </c>
      <c r="BF4" s="45">
        <f t="shared" si="16"/>
        <v>0</v>
      </c>
      <c r="BG4" s="31"/>
      <c r="BH4" t="s">
        <v>72</v>
      </c>
      <c r="BI4" t="s">
        <v>73</v>
      </c>
      <c r="BJ4" t="s">
        <v>74</v>
      </c>
    </row>
    <row r="5" spans="1:62" customFormat="1" ht="15" customHeight="1" x14ac:dyDescent="0.35">
      <c r="A5" s="30">
        <v>4</v>
      </c>
      <c r="B5" s="31"/>
      <c r="C5" s="31"/>
      <c r="D5" s="31"/>
      <c r="E5" s="31"/>
      <c r="F5" s="69" t="s">
        <v>62</v>
      </c>
      <c r="G5" s="32" t="s">
        <v>81</v>
      </c>
      <c r="H5" s="33" t="s">
        <v>64</v>
      </c>
      <c r="I5" s="33" t="s">
        <v>64</v>
      </c>
      <c r="J5" s="34" t="s">
        <v>65</v>
      </c>
      <c r="K5" s="33" t="s">
        <v>66</v>
      </c>
      <c r="L5" s="33" t="s">
        <v>82</v>
      </c>
      <c r="M5" s="31"/>
      <c r="N5" s="31" t="s">
        <v>83</v>
      </c>
      <c r="O5" s="35"/>
      <c r="P5" s="31" t="s">
        <v>69</v>
      </c>
      <c r="Q5" s="36"/>
      <c r="R5" s="37">
        <v>2.95</v>
      </c>
      <c r="S5" s="31" t="s">
        <v>70</v>
      </c>
      <c r="T5" s="38" t="s">
        <v>71</v>
      </c>
      <c r="U5" s="39"/>
      <c r="V5" s="39"/>
      <c r="W5" s="39"/>
      <c r="X5" s="70">
        <v>34</v>
      </c>
      <c r="Y5" s="70">
        <v>26</v>
      </c>
      <c r="Z5" s="70">
        <v>22</v>
      </c>
      <c r="AA5" s="40">
        <v>5</v>
      </c>
      <c r="AB5" s="41">
        <v>6</v>
      </c>
      <c r="AC5" s="67">
        <f t="shared" si="3"/>
        <v>1.9448E-2</v>
      </c>
      <c r="AD5" s="42">
        <v>63</v>
      </c>
      <c r="AE5" s="43">
        <f t="shared" si="4"/>
        <v>19436.44590703414</v>
      </c>
      <c r="AF5" s="44">
        <v>3750</v>
      </c>
      <c r="AG5" s="45">
        <f t="shared" si="5"/>
        <v>0.19293650793650796</v>
      </c>
      <c r="AH5" s="31"/>
      <c r="AI5" s="46">
        <v>0</v>
      </c>
      <c r="AJ5" s="45">
        <f t="shared" si="6"/>
        <v>0</v>
      </c>
      <c r="AK5" s="45">
        <f t="shared" si="7"/>
        <v>3.1429365079365081</v>
      </c>
      <c r="AL5" s="47">
        <v>0.02</v>
      </c>
      <c r="AM5" s="45">
        <f t="shared" si="0"/>
        <v>8.8000000000000009E-2</v>
      </c>
      <c r="AN5" s="48"/>
      <c r="AO5" s="47">
        <v>0</v>
      </c>
      <c r="AP5" s="45">
        <f t="shared" si="8"/>
        <v>0</v>
      </c>
      <c r="AQ5" s="49"/>
      <c r="AR5" s="47">
        <v>0</v>
      </c>
      <c r="AS5" s="45">
        <f t="shared" si="1"/>
        <v>0</v>
      </c>
      <c r="AT5" s="45">
        <f t="shared" si="9"/>
        <v>8.8000000000000009E-2</v>
      </c>
      <c r="AU5" s="45">
        <f t="shared" si="10"/>
        <v>3.0380000000000003</v>
      </c>
      <c r="AV5" s="50">
        <f t="shared" si="2"/>
        <v>0.30954545454545457</v>
      </c>
      <c r="AW5" s="51">
        <v>4.4000000000000004</v>
      </c>
      <c r="AX5" s="45">
        <f t="shared" si="11"/>
        <v>4.5929365079365088</v>
      </c>
      <c r="AY5" s="52">
        <v>12.99</v>
      </c>
      <c r="AZ5" s="50">
        <f t="shared" si="12"/>
        <v>0.6612779060816012</v>
      </c>
      <c r="BA5" s="50">
        <f t="shared" si="13"/>
        <v>0.64642521109033801</v>
      </c>
      <c r="BB5" s="53"/>
      <c r="BC5" s="42"/>
      <c r="BD5" s="54">
        <f t="shared" si="14"/>
        <v>0</v>
      </c>
      <c r="BE5" s="45">
        <f t="shared" si="15"/>
        <v>0</v>
      </c>
      <c r="BF5" s="45">
        <f t="shared" si="16"/>
        <v>0</v>
      </c>
      <c r="BG5" s="31"/>
      <c r="BH5" t="s">
        <v>72</v>
      </c>
      <c r="BI5" t="s">
        <v>73</v>
      </c>
      <c r="BJ5" t="s">
        <v>74</v>
      </c>
    </row>
    <row r="6" spans="1:62" customFormat="1" ht="15" customHeight="1" x14ac:dyDescent="0.35">
      <c r="A6" s="30">
        <v>5</v>
      </c>
      <c r="B6" s="31"/>
      <c r="C6" s="31"/>
      <c r="D6" s="31"/>
      <c r="E6" s="31"/>
      <c r="F6" s="69" t="s">
        <v>62</v>
      </c>
      <c r="G6" s="32" t="s">
        <v>84</v>
      </c>
      <c r="H6" s="33" t="s">
        <v>64</v>
      </c>
      <c r="I6" s="33" t="s">
        <v>64</v>
      </c>
      <c r="J6" s="34" t="s">
        <v>65</v>
      </c>
      <c r="K6" s="33" t="s">
        <v>66</v>
      </c>
      <c r="L6" s="33" t="s">
        <v>85</v>
      </c>
      <c r="M6" s="31"/>
      <c r="N6" s="31" t="s">
        <v>86</v>
      </c>
      <c r="O6" s="35"/>
      <c r="P6" s="31" t="s">
        <v>69</v>
      </c>
      <c r="Q6" s="36"/>
      <c r="R6" s="37">
        <v>2.95</v>
      </c>
      <c r="S6" s="31" t="s">
        <v>70</v>
      </c>
      <c r="T6" s="38" t="s">
        <v>71</v>
      </c>
      <c r="U6" s="39"/>
      <c r="V6" s="39"/>
      <c r="W6" s="39"/>
      <c r="X6" s="70">
        <v>34</v>
      </c>
      <c r="Y6" s="70">
        <v>26</v>
      </c>
      <c r="Z6" s="70">
        <v>22</v>
      </c>
      <c r="AA6" s="40">
        <v>5</v>
      </c>
      <c r="AB6" s="41">
        <v>6</v>
      </c>
      <c r="AC6" s="67">
        <f t="shared" si="3"/>
        <v>1.9448E-2</v>
      </c>
      <c r="AD6" s="42">
        <v>63</v>
      </c>
      <c r="AE6" s="43">
        <f t="shared" si="4"/>
        <v>19436.44590703414</v>
      </c>
      <c r="AF6" s="44">
        <v>3750</v>
      </c>
      <c r="AG6" s="45">
        <f t="shared" si="5"/>
        <v>0.19293650793650796</v>
      </c>
      <c r="AH6" s="31"/>
      <c r="AI6" s="46">
        <v>0</v>
      </c>
      <c r="AJ6" s="45">
        <f t="shared" si="6"/>
        <v>0</v>
      </c>
      <c r="AK6" s="45">
        <f t="shared" si="7"/>
        <v>3.1429365079365081</v>
      </c>
      <c r="AL6" s="47">
        <v>0.02</v>
      </c>
      <c r="AM6" s="45">
        <f t="shared" si="0"/>
        <v>8.8000000000000009E-2</v>
      </c>
      <c r="AN6" s="48"/>
      <c r="AO6" s="47">
        <v>0</v>
      </c>
      <c r="AP6" s="45">
        <f t="shared" si="8"/>
        <v>0</v>
      </c>
      <c r="AQ6" s="49"/>
      <c r="AR6" s="47">
        <v>0</v>
      </c>
      <c r="AS6" s="45">
        <f t="shared" si="1"/>
        <v>0</v>
      </c>
      <c r="AT6" s="45">
        <f t="shared" si="9"/>
        <v>8.8000000000000009E-2</v>
      </c>
      <c r="AU6" s="45">
        <f t="shared" si="10"/>
        <v>3.0380000000000003</v>
      </c>
      <c r="AV6" s="50">
        <f t="shared" si="2"/>
        <v>0.30954545454545457</v>
      </c>
      <c r="AW6" s="51">
        <v>4.4000000000000004</v>
      </c>
      <c r="AX6" s="45">
        <f t="shared" si="11"/>
        <v>4.5929365079365088</v>
      </c>
      <c r="AY6" s="52">
        <v>12.99</v>
      </c>
      <c r="AZ6" s="50">
        <f t="shared" si="12"/>
        <v>0.6612779060816012</v>
      </c>
      <c r="BA6" s="50">
        <f t="shared" si="13"/>
        <v>0.64642521109033801</v>
      </c>
      <c r="BB6" s="53"/>
      <c r="BC6" s="42"/>
      <c r="BD6" s="54">
        <f t="shared" si="14"/>
        <v>0</v>
      </c>
      <c r="BE6" s="45">
        <f t="shared" si="15"/>
        <v>0</v>
      </c>
      <c r="BF6" s="45">
        <f t="shared" si="16"/>
        <v>0</v>
      </c>
      <c r="BG6" s="31"/>
      <c r="BH6" t="s">
        <v>72</v>
      </c>
      <c r="BI6" t="s">
        <v>73</v>
      </c>
      <c r="BJ6" t="s">
        <v>74</v>
      </c>
    </row>
    <row r="7" spans="1:62" customFormat="1" ht="15" customHeight="1" x14ac:dyDescent="0.35">
      <c r="A7" s="30">
        <v>6</v>
      </c>
      <c r="B7" s="31"/>
      <c r="C7" s="31"/>
      <c r="D7" s="31"/>
      <c r="E7" s="31"/>
      <c r="F7" s="69" t="s">
        <v>62</v>
      </c>
      <c r="G7" s="33" t="s">
        <v>87</v>
      </c>
      <c r="H7" s="55" t="s">
        <v>88</v>
      </c>
      <c r="I7" s="55" t="s">
        <v>88</v>
      </c>
      <c r="J7" s="56" t="s">
        <v>89</v>
      </c>
      <c r="K7" s="33" t="s">
        <v>66</v>
      </c>
      <c r="L7" s="33" t="s">
        <v>90</v>
      </c>
      <c r="M7" s="31"/>
      <c r="N7" s="31" t="s">
        <v>91</v>
      </c>
      <c r="O7" s="35"/>
      <c r="P7" s="31" t="s">
        <v>69</v>
      </c>
      <c r="Q7" s="36"/>
      <c r="R7" s="37">
        <v>2.4500000000000002</v>
      </c>
      <c r="S7" s="31" t="s">
        <v>70</v>
      </c>
      <c r="T7" s="38" t="s">
        <v>92</v>
      </c>
      <c r="U7" s="39"/>
      <c r="V7" s="39"/>
      <c r="W7" s="39"/>
      <c r="X7" s="70">
        <v>35.56</v>
      </c>
      <c r="Y7" s="70">
        <v>26</v>
      </c>
      <c r="Z7" s="70">
        <v>18</v>
      </c>
      <c r="AA7" s="42"/>
      <c r="AB7" s="41">
        <v>6</v>
      </c>
      <c r="AC7" s="67">
        <f t="shared" si="3"/>
        <v>1.664208E-2</v>
      </c>
      <c r="AD7" s="42">
        <v>63</v>
      </c>
      <c r="AE7" s="43">
        <f t="shared" si="4"/>
        <v>22713.50696547547</v>
      </c>
      <c r="AF7" s="44">
        <v>3750</v>
      </c>
      <c r="AG7" s="45">
        <f t="shared" si="5"/>
        <v>0.1651</v>
      </c>
      <c r="AH7" s="31"/>
      <c r="AI7" s="46">
        <v>0</v>
      </c>
      <c r="AJ7" s="45">
        <f t="shared" si="6"/>
        <v>0</v>
      </c>
      <c r="AK7" s="45">
        <f t="shared" si="7"/>
        <v>2.6151</v>
      </c>
      <c r="AL7" s="47">
        <v>0.02</v>
      </c>
      <c r="AM7" s="45">
        <f t="shared" si="0"/>
        <v>6.2000000000000006E-2</v>
      </c>
      <c r="AN7" s="49"/>
      <c r="AO7" s="47">
        <v>0</v>
      </c>
      <c r="AP7" s="45">
        <f t="shared" si="8"/>
        <v>0</v>
      </c>
      <c r="AQ7" s="52"/>
      <c r="AR7" s="47">
        <v>0</v>
      </c>
      <c r="AS7" s="45">
        <f t="shared" si="1"/>
        <v>0</v>
      </c>
      <c r="AT7" s="45">
        <f t="shared" si="9"/>
        <v>6.2000000000000006E-2</v>
      </c>
      <c r="AU7" s="45">
        <f t="shared" si="10"/>
        <v>2.512</v>
      </c>
      <c r="AV7" s="50">
        <f t="shared" si="2"/>
        <v>0.18967741935483873</v>
      </c>
      <c r="AW7" s="51">
        <f>'[6]DI Quote '!AF14</f>
        <v>3.1</v>
      </c>
      <c r="AX7" s="45">
        <f t="shared" si="11"/>
        <v>3.2650999999999999</v>
      </c>
      <c r="AY7" s="52">
        <f>'[6]DI Quote '!AG14</f>
        <v>8.99</v>
      </c>
      <c r="AZ7" s="50">
        <f t="shared" si="12"/>
        <v>0.65517241379310354</v>
      </c>
      <c r="BA7" s="50">
        <f t="shared" si="13"/>
        <v>0.63680756395995552</v>
      </c>
      <c r="BB7" s="53"/>
      <c r="BC7" s="42"/>
      <c r="BD7" s="54">
        <f t="shared" si="14"/>
        <v>0</v>
      </c>
      <c r="BE7" s="45">
        <f t="shared" si="15"/>
        <v>0</v>
      </c>
      <c r="BF7" s="45">
        <f t="shared" si="16"/>
        <v>0</v>
      </c>
      <c r="BG7" s="31"/>
      <c r="BH7" t="s">
        <v>72</v>
      </c>
      <c r="BI7" t="s">
        <v>73</v>
      </c>
      <c r="BJ7" t="s">
        <v>74</v>
      </c>
    </row>
    <row r="8" spans="1:62" customFormat="1" ht="15" customHeight="1" x14ac:dyDescent="0.35">
      <c r="A8" s="30">
        <v>7</v>
      </c>
      <c r="B8" s="31"/>
      <c r="C8" s="31"/>
      <c r="D8" s="31"/>
      <c r="E8" s="31"/>
      <c r="F8" s="69" t="s">
        <v>62</v>
      </c>
      <c r="G8" s="33" t="s">
        <v>87</v>
      </c>
      <c r="H8" s="55" t="s">
        <v>93</v>
      </c>
      <c r="I8" s="55" t="s">
        <v>93</v>
      </c>
      <c r="J8" s="56" t="s">
        <v>89</v>
      </c>
      <c r="K8" s="33" t="s">
        <v>66</v>
      </c>
      <c r="L8" s="33" t="s">
        <v>90</v>
      </c>
      <c r="M8" s="31"/>
      <c r="N8" s="33" t="s">
        <v>94</v>
      </c>
      <c r="O8" s="35"/>
      <c r="P8" s="31" t="s">
        <v>69</v>
      </c>
      <c r="Q8" s="36"/>
      <c r="R8" s="37">
        <v>2.4500000000000002</v>
      </c>
      <c r="S8" s="31" t="s">
        <v>70</v>
      </c>
      <c r="T8" s="38" t="s">
        <v>92</v>
      </c>
      <c r="U8" s="39"/>
      <c r="V8" s="39"/>
      <c r="W8" s="39"/>
      <c r="X8" s="70">
        <v>36.6</v>
      </c>
      <c r="Y8" s="70">
        <v>26</v>
      </c>
      <c r="Z8" s="70">
        <v>18</v>
      </c>
      <c r="AA8" s="42"/>
      <c r="AB8" s="41">
        <v>6</v>
      </c>
      <c r="AC8" s="67">
        <f t="shared" si="3"/>
        <v>1.71288E-2</v>
      </c>
      <c r="AD8" s="42">
        <v>63</v>
      </c>
      <c r="AE8" s="43">
        <f t="shared" si="4"/>
        <v>22068.095838587644</v>
      </c>
      <c r="AF8" s="44">
        <v>3750</v>
      </c>
      <c r="AG8" s="45">
        <f t="shared" si="5"/>
        <v>0.1699285714285714</v>
      </c>
      <c r="AH8" s="57"/>
      <c r="AI8" s="46">
        <v>0</v>
      </c>
      <c r="AJ8" s="45">
        <f t="shared" si="6"/>
        <v>0</v>
      </c>
      <c r="AK8" s="45">
        <f t="shared" si="7"/>
        <v>2.6199285714285714</v>
      </c>
      <c r="AL8" s="47">
        <v>0.02</v>
      </c>
      <c r="AM8" s="45">
        <f t="shared" si="0"/>
        <v>6.2000000000000006E-2</v>
      </c>
      <c r="AN8" s="49"/>
      <c r="AO8" s="47">
        <v>0</v>
      </c>
      <c r="AP8" s="45">
        <f t="shared" si="8"/>
        <v>0</v>
      </c>
      <c r="AQ8" s="52"/>
      <c r="AR8" s="47">
        <v>0</v>
      </c>
      <c r="AS8" s="45">
        <f t="shared" si="1"/>
        <v>0</v>
      </c>
      <c r="AT8" s="45">
        <f t="shared" si="9"/>
        <v>6.2000000000000006E-2</v>
      </c>
      <c r="AU8" s="45">
        <f t="shared" si="10"/>
        <v>2.512</v>
      </c>
      <c r="AV8" s="50">
        <f t="shared" si="2"/>
        <v>0.18967741935483873</v>
      </c>
      <c r="AW8" s="51">
        <f>'[6]DI Quote '!AF15</f>
        <v>3.1</v>
      </c>
      <c r="AX8" s="45">
        <f t="shared" si="11"/>
        <v>3.2699285714285713</v>
      </c>
      <c r="AY8" s="52">
        <f>'[6]DI Quote '!AG15</f>
        <v>8.99</v>
      </c>
      <c r="AZ8" s="50">
        <f t="shared" si="12"/>
        <v>0.65517241379310354</v>
      </c>
      <c r="BA8" s="50">
        <f t="shared" si="13"/>
        <v>0.63627045924042591</v>
      </c>
      <c r="BB8" s="53"/>
      <c r="BC8" s="42"/>
      <c r="BD8" s="54">
        <f t="shared" si="14"/>
        <v>0</v>
      </c>
      <c r="BE8" s="45">
        <f t="shared" si="15"/>
        <v>0</v>
      </c>
      <c r="BF8" s="45">
        <f t="shared" si="16"/>
        <v>0</v>
      </c>
      <c r="BG8" s="31"/>
      <c r="BH8" t="s">
        <v>72</v>
      </c>
      <c r="BI8" t="s">
        <v>73</v>
      </c>
      <c r="BJ8" t="s">
        <v>74</v>
      </c>
    </row>
    <row r="9" spans="1:62" ht="15" customHeight="1" x14ac:dyDescent="0.35">
      <c r="A9" s="58">
        <v>8</v>
      </c>
      <c r="B9" s="59"/>
      <c r="C9" s="59"/>
      <c r="D9" s="31"/>
      <c r="E9" s="31"/>
      <c r="F9" s="31" t="s">
        <v>95</v>
      </c>
      <c r="G9" s="33" t="s">
        <v>87</v>
      </c>
      <c r="H9" s="60" t="s">
        <v>96</v>
      </c>
      <c r="I9" s="60" t="s">
        <v>96</v>
      </c>
      <c r="J9" s="56" t="s">
        <v>97</v>
      </c>
      <c r="K9" s="34" t="s">
        <v>98</v>
      </c>
      <c r="L9" s="33" t="s">
        <v>90</v>
      </c>
      <c r="M9" s="59"/>
      <c r="N9" s="33" t="s">
        <v>99</v>
      </c>
      <c r="O9" s="59"/>
      <c r="P9" s="31" t="s">
        <v>69</v>
      </c>
      <c r="Q9" s="61"/>
      <c r="R9" s="37">
        <v>2.16</v>
      </c>
      <c r="S9" s="31" t="s">
        <v>70</v>
      </c>
      <c r="T9" s="38" t="s">
        <v>100</v>
      </c>
      <c r="U9" s="39"/>
      <c r="V9" s="39"/>
      <c r="W9" s="39"/>
      <c r="X9" s="71">
        <v>34</v>
      </c>
      <c r="Y9" s="71">
        <v>15</v>
      </c>
      <c r="Z9" s="71">
        <v>22</v>
      </c>
      <c r="AA9" s="62"/>
      <c r="AB9" s="63">
        <v>6</v>
      </c>
      <c r="AC9" s="67">
        <f t="shared" si="3"/>
        <v>1.1220000000000001E-2</v>
      </c>
      <c r="AD9" s="42">
        <v>63</v>
      </c>
      <c r="AE9" s="43">
        <f t="shared" si="4"/>
        <v>33689.839572192512</v>
      </c>
      <c r="AF9" s="44">
        <v>3750</v>
      </c>
      <c r="AG9" s="64">
        <f t="shared" si="5"/>
        <v>0.11130952380952382</v>
      </c>
      <c r="AH9" s="59"/>
      <c r="AI9" s="46">
        <v>0</v>
      </c>
      <c r="AJ9" s="45">
        <f t="shared" si="6"/>
        <v>0</v>
      </c>
      <c r="AK9" s="45">
        <f t="shared" si="7"/>
        <v>2.2713095238095238</v>
      </c>
      <c r="AL9" s="47">
        <v>0.02</v>
      </c>
      <c r="AM9" s="64">
        <f t="shared" si="0"/>
        <v>5.7999999999999996E-2</v>
      </c>
      <c r="AN9" s="49"/>
      <c r="AO9" s="47">
        <v>0.02</v>
      </c>
      <c r="AP9" s="45">
        <f t="shared" si="8"/>
        <v>5.7999999999999996E-2</v>
      </c>
      <c r="AQ9" s="6"/>
      <c r="AR9" s="47">
        <v>0</v>
      </c>
      <c r="AS9" s="64">
        <f t="shared" si="1"/>
        <v>0</v>
      </c>
      <c r="AT9" s="45">
        <f t="shared" si="9"/>
        <v>0.11599999999999999</v>
      </c>
      <c r="AU9" s="45">
        <f t="shared" ref="AU9" si="17">IF(ISERROR(R9+AT9),"",R9+AT9)</f>
        <v>2.2760000000000002</v>
      </c>
      <c r="AV9" s="50">
        <f t="shared" ref="AV9" si="18">IF(ISERROR((AW9-AU9)/AW9),"",(AW9-AU9)/AW9)</f>
        <v>0.21517241379310334</v>
      </c>
      <c r="AW9" s="51">
        <v>2.9</v>
      </c>
      <c r="AX9" s="45">
        <f t="shared" si="11"/>
        <v>3.0113095238095235</v>
      </c>
      <c r="AY9" s="52">
        <f>'[6]DI Quote '!AG16</f>
        <v>8.99</v>
      </c>
      <c r="AZ9" s="50">
        <f t="shared" si="12"/>
        <v>0.67741935483870963</v>
      </c>
      <c r="BA9" s="50">
        <f t="shared" si="13"/>
        <v>0.66503787276868487</v>
      </c>
      <c r="BB9" s="53"/>
      <c r="BC9" s="42"/>
      <c r="BD9" s="54">
        <f t="shared" si="14"/>
        <v>0</v>
      </c>
      <c r="BE9" s="45">
        <f t="shared" si="15"/>
        <v>0</v>
      </c>
      <c r="BF9" s="45">
        <f t="shared" si="16"/>
        <v>0</v>
      </c>
      <c r="BG9" s="59"/>
      <c r="BH9" t="s">
        <v>72</v>
      </c>
      <c r="BI9" t="s">
        <v>73</v>
      </c>
      <c r="BJ9" t="s">
        <v>74</v>
      </c>
    </row>
    <row r="10" spans="1:62" x14ac:dyDescent="0.35">
      <c r="AV10" s="3"/>
      <c r="AY10" s="4"/>
      <c r="AZ10" s="4"/>
      <c r="BA10" s="3"/>
      <c r="BB10" s="65"/>
      <c r="BD10" s="65"/>
    </row>
  </sheetData>
  <sheetProtection insertRows="0" deleteRows="0" sort="0"/>
  <protectedRanges>
    <protectedRange sqref="AY10:BD10 AG2:AG5 AC2:AE6 AX2:AX6 Z11:AX214 AZ2:BA6 AG6:AH6 A2:T6 AJ2:AV6 Z10:AV10 N8:N9 A10:Y214" name="Range1"/>
    <protectedRange sqref="U2:AA6" name="Range1_2"/>
    <protectedRange sqref="AF2:AF6" name="Range1_3"/>
    <protectedRange sqref="AH2:AI2 AH3:AH5 AI3:AI6" name="Range1_4"/>
    <protectedRange sqref="AY2:AY6" name="Range1_5"/>
    <protectedRange sqref="BB2:BB6" name="Range1_6"/>
    <protectedRange sqref="AX7:AX8 AZ7:BA8 AA7:AA8 AC7:AE8 AG7:AH8 A7:T7 AJ7:AV8 AL9 A8:M8 O8:T8 AU9:AV9 P9" name="Range1_1"/>
    <protectedRange sqref="U7:Z8" name="Range1_2_1"/>
    <protectedRange sqref="AF7:AF8" name="Range1_3_1"/>
    <protectedRange sqref="AI7:AI8" name="Range1_4_1"/>
    <protectedRange sqref="AY7:AY8" name="Range1_5_1"/>
    <protectedRange sqref="BB7:BC8 BC2:BC6" name="Range1_6_1"/>
    <protectedRange sqref="AX9 AZ9:BA9 X9:AE9 AG9:AH9 A9:M9 AJ9:AK9 AM9:AT9 O9 Q9:T9" name="Range1_7"/>
    <protectedRange sqref="U9:W9" name="Range1_2_2"/>
    <protectedRange sqref="AF9" name="Range1_3_2"/>
    <protectedRange sqref="AI9" name="Range1_4_2"/>
    <protectedRange sqref="AY9" name="Range1_5_2"/>
    <protectedRange sqref="BB9:BC9" name="Range1_6_2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2025-06-27T18:35:06Z</dcterms:created>
  <dcterms:modified xsi:type="dcterms:W3CDTF">2025-07-01T00:21:02Z</dcterms:modified>
</cp:coreProperties>
</file>