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83793F68-1A0A-4885-B697-26F7C38A2408}" xr6:coauthVersionLast="47" xr6:coauthVersionMax="47" xr10:uidLastSave="{00000000-0000-0000-0000-000000000000}"/>
  <bookViews>
    <workbookView xWindow="-110" yWindow="-110" windowWidth="19420" windowHeight="10300" xr2:uid="{F6080FD4-4A1C-41DA-8453-C86951B997FB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AY3" i="1"/>
  <c r="AU3" i="1"/>
  <c r="AR3" i="1"/>
  <c r="AO3" i="1"/>
  <c r="AM3" i="1"/>
  <c r="AK3" i="1"/>
  <c r="AG3" i="1"/>
  <c r="AH3" i="1" s="1"/>
  <c r="AB3" i="1"/>
  <c r="AC3" i="1" s="1"/>
  <c r="AE3" i="1" s="1"/>
  <c r="S3" i="1"/>
  <c r="BE2" i="1"/>
  <c r="AY2" i="1"/>
  <c r="AU2" i="1"/>
  <c r="AR2" i="1"/>
  <c r="AO2" i="1"/>
  <c r="AM2" i="1"/>
  <c r="AK2" i="1"/>
  <c r="AG2" i="1"/>
  <c r="AH2" i="1" s="1"/>
  <c r="AB2" i="1"/>
  <c r="AC2" i="1" s="1"/>
  <c r="AE2" i="1" s="1"/>
  <c r="AI2" i="1" s="1"/>
  <c r="AV2" i="1" l="1"/>
  <c r="AW2" i="1" s="1"/>
  <c r="AX2" i="1" s="1"/>
  <c r="BD2" i="1" s="1"/>
  <c r="AI3" i="1"/>
  <c r="AV3" i="1"/>
  <c r="AW3" i="1" l="1"/>
  <c r="AX3" i="1" s="1"/>
  <c r="B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925AFE2A-F34E-40BB-80E2-A12AE0893F5E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82D7BA7-DB9C-4AC7-A90F-0FD8156298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489D638-3B2F-47A4-94D4-8C262F5A469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2A07C15B-8437-45EC-AE2E-D6C68C6E032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111AA672-5624-4DD4-831F-C990B565A963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E55B5019-A59B-4916-972E-65D4CFFFF3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68783B1-7DF2-444A-A3F3-7220D40D3F27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12C51EEB-2E78-4F6A-B0F5-8C2C5D52591F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468F4B79-ECFB-46D4-8573-D5A862235FF7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9F2EAB30-20CB-48BB-91D1-5F34D7EE9DE0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D3F9A348-83B1-4A9E-A743-335F7E339A92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77A2F2CA-B567-4CCC-B9F0-993EC5C23AF7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653D3A87-B2A5-4F06-8058-626779FDD0F9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6067F50A-89F5-45D1-820D-A283FD5F9054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7FD4FAC6-7E0B-41D9-9CB0-8236C5C80C0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D7870C51-7120-43D2-B8EB-760FA949F7FF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A2C527EA-F17F-42EF-8A9D-106F4C63A53D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118E39-6DF6-456A-BEBE-640FB3B2B4D8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2F8A8025-F361-4444-9B4B-278CF18F0E46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<sst xmlns="http://schemas.openxmlformats.org/spreadsheetml/2006/main" count="83" uniqueCount="71">
  <si>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</si>
  <si>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</si>
  <si>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</si>
  <si>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</si>
  <si>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</si>
  <si>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</si>
  <si>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</si>
  <si>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</si>
  <si>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</si>
  <si>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</si>
  <si>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</si>
  <si>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</si>
  <si>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</si>
  <si>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</si>
  <si>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</si>
  <si>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</si>
  <si>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</si>
  <si>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</si>
  <si>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</si>
  <si>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</si>
  <si>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</si>
  <si>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</si>
  <si>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</si>
  <si>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</si>
  <si>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</si>
  <si>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</si>
  <si>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</si>
  <si>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</si>
  <si>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</si>
  <si>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</si>
  <si>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</si>
  <si>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</si>
  <si>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</si>
  <si>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</si>
  <si>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</si>
  <si>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</si>
  <si>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</si>
  <si>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</si>
  <si>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</si>
  <si>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</si>
  <si>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</si>
  <si>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</si>
  <si>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</si>
  <si>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</si>
  <si>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</si>
  <si>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</si>
  <si>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</si>
  <si>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</si>
  <si>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</si>
  <si>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</si>
  <si>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</si>
  <si>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</si>
  <si>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</si>
  <si>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</si>
  <si>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</si>
  <si>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</si>
  <si>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</si>
  <si>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 Natori</t>
  </si>
  <si>
    <t>N Natori 5%</t>
  </si>
  <si>
    <t>QUILT</t>
  </si>
  <si>
    <t>Jeju</t>
  </si>
  <si>
    <t>Jeju Quilt mini Set</t>
  </si>
  <si>
    <t xml:space="preserve">Quilt mini set </t>
  </si>
  <si>
    <t xml:space="preserve">Face: 250TC 60% cotton 40% lyocell      Reverse: 140TC 100% cotton     Filling: 180 gsm polyfill </t>
  </si>
  <si>
    <t>F/Q: 92x96"/20x26"(2)</t>
  </si>
  <si>
    <t>Ivory</t>
  </si>
  <si>
    <t>Piece</t>
  </si>
  <si>
    <t>Normal</t>
  </si>
  <si>
    <t>9404.40.1000</t>
  </si>
  <si>
    <t>Royalty</t>
  </si>
  <si>
    <t>King: 110x96"/20x36(2)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</si>
</sst>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8" borderId="2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0" fontId="2" fillId="0" borderId="0" xfId="0" applyNumberFormat="1" applyFont="1" applyAlignment="1">
      <alignment horizontal="center" wrapText="1"/>
    </xf>
  </cellXfs>
  <cellStyles count="5">
    <cellStyle name="Currency 2" xfId="3" xr:uid="{58D772DF-06DC-481E-A6EA-83DCFC738CB8}"/>
    <cellStyle name="Normal" xfId="0" builtinId="0"/>
    <cellStyle name="Normal 2" xfId="1" xr:uid="{AFFC83FA-AA6A-42FD-9C34-5AD1A751A5B7}"/>
    <cellStyle name="Normal 2 18 2" xfId="2" xr:uid="{2CDCBF0D-C18A-4C1F-AD80-0B46FB800CF3}"/>
    <cellStyle name="Percent 2" xfId="4" xr:uid="{3D40F481-E194-44B4-BE69-99D0518C9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E9A8-27B7-4622-9484-A024FC678DA5}">
  <dimension ref="A1:BE4"/>
  <sheetViews>
    <sheetView tabSelected="1" topLeftCell="AF1" workbookViewId="0">
      <selection activeCell="AT4" sqref="AT4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8.72656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08984375" style="5" customWidth="1"/>
    <col min="22" max="22" width="9.36328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9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36328125" style="5" customWidth="1"/>
    <col min="36" max="36" width="7.90625" style="8" customWidth="1"/>
    <col min="37" max="37" width="5.90625" style="5" customWidth="1"/>
    <col min="38" max="38" width="8.08984375" style="8" customWidth="1"/>
    <col min="39" max="39" width="9.26953125" style="5" customWidth="1"/>
    <col min="40" max="40" width="11.6328125" style="8" customWidth="1"/>
    <col min="41" max="41" width="10.90625" style="5" customWidth="1"/>
    <col min="42" max="42" width="9.6328125" style="2" customWidth="1"/>
    <col min="43" max="43" width="9.6328125" style="8" customWidth="1"/>
    <col min="44" max="44" width="6.453125" style="5" customWidth="1"/>
    <col min="45" max="45" width="9.54296875" style="5" customWidth="1"/>
    <col min="46" max="46" width="8.26953125" style="8" customWidth="1"/>
    <col min="47" max="47" width="7.08984375" style="8" customWidth="1"/>
    <col min="48" max="48" width="7.81640625" style="5" customWidth="1"/>
    <col min="49" max="49" width="9.6328125" style="5" customWidth="1"/>
    <col min="50" max="50" width="7.7265625" style="5" customWidth="1"/>
    <col min="51" max="51" width="12.08984375" style="8" customWidth="1"/>
    <col min="52" max="52" width="12.1796875" style="5" customWidth="1"/>
    <col min="53" max="53" width="9.1796875" style="2" customWidth="1"/>
    <col min="54" max="55" width="9.1796875" style="2"/>
    <col min="56" max="56" width="10.36328125" style="5" customWidth="1"/>
    <col min="57" max="57" width="10.90625" style="5" customWidth="1"/>
    <col min="58" max="16384" width="9.1796875" style="2"/>
  </cols>
  <sheetData>
    <row r="1" spans="1:57" ht="68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51" t="s">
        <v>45</v>
      </c>
      <c r="AU1" s="28" t="s">
        <v>46</v>
      </c>
      <c r="AV1" s="28" t="s">
        <v>47</v>
      </c>
      <c r="AW1" s="32" t="s">
        <v>48</v>
      </c>
      <c r="AX1" s="33" t="s">
        <v>49</v>
      </c>
      <c r="AY1" s="32" t="s">
        <v>50</v>
      </c>
      <c r="AZ1" s="34" t="s">
        <v>51</v>
      </c>
      <c r="BA1" s="35" t="s">
        <v>52</v>
      </c>
      <c r="BB1" s="35" t="s">
        <v>53</v>
      </c>
      <c r="BC1" s="11" t="s">
        <v>54</v>
      </c>
      <c r="BD1" s="36" t="s">
        <v>55</v>
      </c>
      <c r="BE1" s="36" t="s">
        <v>56</v>
      </c>
    </row>
    <row r="2" spans="1:57" ht="15" customHeight="1" x14ac:dyDescent="0.35">
      <c r="A2" s="37">
        <v>1</v>
      </c>
      <c r="B2" s="38"/>
      <c r="C2" s="38"/>
      <c r="D2" s="38" t="s">
        <v>57</v>
      </c>
      <c r="E2" s="38" t="s">
        <v>58</v>
      </c>
      <c r="F2" s="38" t="s">
        <v>59</v>
      </c>
      <c r="G2" s="38" t="s">
        <v>60</v>
      </c>
      <c r="H2" s="38" t="s">
        <v>61</v>
      </c>
      <c r="I2" s="38" t="s">
        <v>62</v>
      </c>
      <c r="J2" s="38" t="s">
        <v>63</v>
      </c>
      <c r="K2" s="38" t="s">
        <v>64</v>
      </c>
      <c r="L2" s="38" t="s">
        <v>65</v>
      </c>
      <c r="M2" s="38"/>
      <c r="N2" s="38"/>
      <c r="O2" s="38"/>
      <c r="P2" s="38" t="s">
        <v>66</v>
      </c>
      <c r="Q2" s="39"/>
      <c r="R2" s="40"/>
      <c r="S2" s="41"/>
      <c r="T2" s="42">
        <v>32.409999999999997</v>
      </c>
      <c r="U2" s="10"/>
      <c r="V2" s="38" t="s">
        <v>67</v>
      </c>
      <c r="W2" s="43">
        <v>46</v>
      </c>
      <c r="X2" s="43">
        <v>41</v>
      </c>
      <c r="Y2" s="43">
        <v>23</v>
      </c>
      <c r="Z2" s="40"/>
      <c r="AA2" s="44">
        <v>1</v>
      </c>
      <c r="AB2" s="45">
        <f>IF(W2="","",W2*X2*Y2/1000000)</f>
        <v>4.3378E-2</v>
      </c>
      <c r="AC2" s="46">
        <f>IF(AA2="","",65/AB2*AA2)</f>
        <v>1498.4554382405827</v>
      </c>
      <c r="AD2" s="38">
        <v>3300</v>
      </c>
      <c r="AE2" s="47">
        <f>IF(ISERROR(AD2/AC2),"",AD2/AC2)</f>
        <v>2.2022676923076925</v>
      </c>
      <c r="AF2" s="38" t="s">
        <v>68</v>
      </c>
      <c r="AG2" s="48">
        <f>4.4%+10%</f>
        <v>0.14400000000000002</v>
      </c>
      <c r="AH2" s="47">
        <f>IF(ISERROR(T2*AG2),"",T2*AG2)</f>
        <v>4.6670400000000001</v>
      </c>
      <c r="AI2" s="47">
        <f t="shared" ref="AI2:AI3" si="0">IF(ISERROR(T2+AE2+AH2),"",T2+AE2+AH2)</f>
        <v>39.27930769230769</v>
      </c>
      <c r="AJ2" s="48">
        <v>0.01</v>
      </c>
      <c r="AK2" s="47">
        <f>IF(ISERROR(AZ2*AJ2),"",AZ2*AJ2)</f>
        <v>0.8</v>
      </c>
      <c r="AL2" s="48">
        <v>0.1</v>
      </c>
      <c r="AM2" s="47">
        <f>IF(ISERROR(AZ2*AL2),"",AZ2*AL2)</f>
        <v>8</v>
      </c>
      <c r="AN2" s="48">
        <v>0.1</v>
      </c>
      <c r="AO2" s="47">
        <f>IF(ISERROR(AZ2*AN2),"",AZ2*AN2)</f>
        <v>8</v>
      </c>
      <c r="AP2" s="38" t="s">
        <v>69</v>
      </c>
      <c r="AQ2" s="48">
        <v>0.05</v>
      </c>
      <c r="AR2" s="47">
        <f>IF(ISERROR(AZ2*AQ2),"",AZ2*AQ2)</f>
        <v>4</v>
      </c>
      <c r="AS2" s="38"/>
      <c r="AT2" s="48">
        <v>0</v>
      </c>
      <c r="AU2" s="49">
        <f>IF(ISERROR(AZ2*AT2),"",AZ2*AT2)</f>
        <v>0</v>
      </c>
      <c r="AV2" s="47">
        <f>IF(ISERROR(AK2+AM2+AO2+AR2+AU2),"",AK2+AM2+AO2+AR2+AU2)</f>
        <v>20.8</v>
      </c>
      <c r="AW2" s="47">
        <f t="shared" ref="AW2:AW3" si="1">IF(ISERROR(AI2+AV2),"",AI2+AV2)</f>
        <v>60.079307692307694</v>
      </c>
      <c r="AX2" s="50">
        <f>IF(ISERROR((AZ2-AW2)/AZ2),"",(AZ2-AW2)/AZ2)</f>
        <v>0.24900865384615384</v>
      </c>
      <c r="AY2" s="47">
        <f t="shared" ref="AY2:AY3" si="2">IF(ISERROR(BA2*(1-BB2)),"",BA2*(1-BB2))</f>
        <v>79.988364000000004</v>
      </c>
      <c r="AZ2" s="10">
        <v>80</v>
      </c>
      <c r="BA2" s="10">
        <v>219.99</v>
      </c>
      <c r="BB2" s="48">
        <v>0.63639999999999997</v>
      </c>
      <c r="BC2" s="9">
        <v>126</v>
      </c>
      <c r="BD2" s="47">
        <f>IF(ISERROR(AX2*BC2),"",AW2*BC2)</f>
        <v>7569.9927692307692</v>
      </c>
      <c r="BE2" s="47">
        <f>IF(ISERROR(AZ2*BC2),"",AZ2*BC2)</f>
        <v>10080</v>
      </c>
    </row>
    <row r="3" spans="1:57" ht="15" customHeight="1" x14ac:dyDescent="0.35">
      <c r="A3" s="37">
        <v>2</v>
      </c>
      <c r="B3" s="38"/>
      <c r="C3" s="38"/>
      <c r="D3" s="38" t="s">
        <v>57</v>
      </c>
      <c r="E3" s="38" t="s">
        <v>58</v>
      </c>
      <c r="F3" s="38" t="s">
        <v>59</v>
      </c>
      <c r="G3" s="38" t="s">
        <v>60</v>
      </c>
      <c r="H3" s="38" t="s">
        <v>61</v>
      </c>
      <c r="I3" s="38" t="s">
        <v>62</v>
      </c>
      <c r="J3" s="38" t="s">
        <v>63</v>
      </c>
      <c r="K3" s="38" t="s">
        <v>70</v>
      </c>
      <c r="L3" s="38" t="s">
        <v>65</v>
      </c>
      <c r="M3" s="38"/>
      <c r="N3" s="38"/>
      <c r="O3" s="38"/>
      <c r="P3" s="38" t="s">
        <v>66</v>
      </c>
      <c r="Q3" s="39"/>
      <c r="R3" s="40"/>
      <c r="S3" s="41" t="str">
        <f t="shared" ref="S3" si="3">IF(ISERROR(Q3/R3),"",Q3/R3)</f>
        <v/>
      </c>
      <c r="T3" s="42">
        <v>37.630000000000003</v>
      </c>
      <c r="U3" s="10"/>
      <c r="V3" s="38" t="s">
        <v>67</v>
      </c>
      <c r="W3" s="43">
        <v>46</v>
      </c>
      <c r="X3" s="43">
        <v>41</v>
      </c>
      <c r="Y3" s="43">
        <v>26</v>
      </c>
      <c r="Z3" s="40"/>
      <c r="AA3" s="9">
        <v>1</v>
      </c>
      <c r="AB3" s="45">
        <f t="shared" ref="AB3" si="4">IF(W3="","",W3*X3*Y3/1000000)</f>
        <v>4.9036000000000003E-2</v>
      </c>
      <c r="AC3" s="46">
        <f t="shared" ref="AC3" si="5">IF(AA3="","",65/AB3*AA3)</f>
        <v>1325.5567338282078</v>
      </c>
      <c r="AD3" s="38">
        <v>3300</v>
      </c>
      <c r="AE3" s="47">
        <f t="shared" ref="AE3" si="6">IF(ISERROR(AD3/AC3),"",AD3/AC3)</f>
        <v>2.4895200000000002</v>
      </c>
      <c r="AF3" s="38" t="s">
        <v>68</v>
      </c>
      <c r="AG3" s="48">
        <f>4.4%+10%</f>
        <v>0.14400000000000002</v>
      </c>
      <c r="AH3" s="47">
        <f>IF(ISERROR(T3*AG3),"",T3*AG3)</f>
        <v>5.4187200000000013</v>
      </c>
      <c r="AI3" s="47">
        <f t="shared" si="0"/>
        <v>45.538240000000002</v>
      </c>
      <c r="AJ3" s="48">
        <v>0.01</v>
      </c>
      <c r="AK3" s="47">
        <f t="shared" ref="AK3" si="7">IF(ISERROR(AZ3*AJ3),"",AZ3*AJ3)</f>
        <v>0.92</v>
      </c>
      <c r="AL3" s="48">
        <v>0.1</v>
      </c>
      <c r="AM3" s="47">
        <f t="shared" ref="AM3" si="8">IF(ISERROR(AZ3*AL3),"",AZ3*AL3)</f>
        <v>9.2000000000000011</v>
      </c>
      <c r="AN3" s="48">
        <v>0.1</v>
      </c>
      <c r="AO3" s="47">
        <f t="shared" ref="AO3" si="9">IF(ISERROR(AZ3*AN3),"",AZ3*AN3)</f>
        <v>9.2000000000000011</v>
      </c>
      <c r="AP3" s="38" t="s">
        <v>69</v>
      </c>
      <c r="AQ3" s="48">
        <v>0.05</v>
      </c>
      <c r="AR3" s="47">
        <f t="shared" ref="AR3" si="10">IF(ISERROR(AZ3*AQ3),"",AZ3*AQ3)</f>
        <v>4.6000000000000005</v>
      </c>
      <c r="AS3" s="38"/>
      <c r="AT3" s="48">
        <v>0</v>
      </c>
      <c r="AU3" s="49">
        <f t="shared" ref="AU3" si="11">IF(ISERROR(AZ3*AT3),"",AZ3*AT3)</f>
        <v>0</v>
      </c>
      <c r="AV3" s="47">
        <f t="shared" ref="AV3" si="12">IF(ISERROR(AK3+AM3+AO3+AR3+AU3),"",AK3+AM3+AO3+AR3+AU3)</f>
        <v>23.92</v>
      </c>
      <c r="AW3" s="47">
        <f t="shared" si="1"/>
        <v>69.458240000000004</v>
      </c>
      <c r="AX3" s="50">
        <f t="shared" ref="AX3" si="13">IF(ISERROR((AZ3-AW3)/AZ3),"",(AZ3-AW3)/AZ3)</f>
        <v>0.24501913043478257</v>
      </c>
      <c r="AY3" s="47">
        <f t="shared" si="2"/>
        <v>91.984462000000008</v>
      </c>
      <c r="AZ3" s="10">
        <v>92</v>
      </c>
      <c r="BA3" s="10">
        <v>259.99</v>
      </c>
      <c r="BB3" s="48">
        <v>0.6462</v>
      </c>
      <c r="BC3" s="9">
        <v>148</v>
      </c>
      <c r="BD3" s="47">
        <f t="shared" ref="BD3" si="14">IF(ISERROR(AX3*BC3),"",AW3*BC3)</f>
        <v>10279.819520000001</v>
      </c>
      <c r="BE3" s="47">
        <f t="shared" ref="BE3" si="15">IF(ISERROR(AZ3*BC3),"",AZ3*BC3)</f>
        <v>13616</v>
      </c>
    </row>
    <row r="4" spans="1:57" x14ac:dyDescent="0.35">
      <c r="AX4" s="8"/>
      <c r="AY4" s="5"/>
      <c r="BA4" s="5"/>
      <c r="BB4" s="8"/>
      <c r="BC4" s="7"/>
    </row>
  </sheetData>
  <sheetProtection insertRows="0" deleteRows="0" sort="0"/>
  <protectedRanges>
    <protectedRange sqref="A5:AZ246 A2:AR4 AV2:AY4 BA2:BC4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2025-06-12T18:15:18Z</dcterms:created>
  <dcterms:modified xsi:type="dcterms:W3CDTF">2025-06-12T19:42:29Z</dcterms:modified>
</cp:coreProperties>
</file>