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E7A0D4E-A8CD-4977-9CAD-197E6F94E60C}" xr6:coauthVersionLast="47" xr6:coauthVersionMax="47" xr10:uidLastSave="{00000000-0000-0000-0000-000000000000}"/>
  <bookViews>
    <workbookView xWindow="-110" yWindow="-110" windowWidth="19420" windowHeight="10300" xr2:uid="{F41D8A56-15F5-4DD0-B244-5CFB890FAC2C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1" i="1" l="1"/>
  <c r="AV11" i="1" s="1"/>
  <c r="BD11" i="1"/>
  <c r="BF11" i="1" s="1"/>
  <c r="AY11" i="1"/>
  <c r="AZ11" i="1" s="1"/>
  <c r="AS11" i="1"/>
  <c r="AT11" i="1" s="1"/>
  <c r="AP11" i="1"/>
  <c r="AM11" i="1"/>
  <c r="AJ11" i="1"/>
  <c r="AC11" i="1"/>
  <c r="AE11" i="1" s="1"/>
  <c r="AG11" i="1" s="1"/>
  <c r="AX11" i="1" s="1"/>
  <c r="BA11" i="1" s="1"/>
  <c r="AK11" i="1"/>
  <c r="AY10" i="1"/>
  <c r="AW10" i="1"/>
  <c r="AS10" i="1"/>
  <c r="AM10" i="1"/>
  <c r="AJ10" i="1"/>
  <c r="AC10" i="1"/>
  <c r="AE10" i="1" s="1"/>
  <c r="AG10" i="1" s="1"/>
  <c r="BD9" i="1"/>
  <c r="AY9" i="1"/>
  <c r="AW9" i="1"/>
  <c r="AC9" i="1"/>
  <c r="AE9" i="1" s="1"/>
  <c r="AG9" i="1" s="1"/>
  <c r="BD8" i="1"/>
  <c r="BF8" i="1" s="1"/>
  <c r="AZ8" i="1"/>
  <c r="AS8" i="1"/>
  <c r="AP8" i="1"/>
  <c r="AM8" i="1"/>
  <c r="AT8" i="1" s="1"/>
  <c r="AU8" i="1" s="1"/>
  <c r="AJ8" i="1"/>
  <c r="AC8" i="1"/>
  <c r="AE8" i="1" s="1"/>
  <c r="AG8" i="1" s="1"/>
  <c r="BD7" i="1"/>
  <c r="BF7" i="1" s="1"/>
  <c r="AZ7" i="1"/>
  <c r="AS7" i="1"/>
  <c r="AP7" i="1"/>
  <c r="AM7" i="1"/>
  <c r="AT7" i="1" s="1"/>
  <c r="AU7" i="1" s="1"/>
  <c r="AJ7" i="1"/>
  <c r="AC7" i="1"/>
  <c r="AE7" i="1" s="1"/>
  <c r="AG7" i="1" s="1"/>
  <c r="AX7" i="1" s="1"/>
  <c r="BA7" i="1" s="1"/>
  <c r="BD6" i="1"/>
  <c r="BF6" i="1" s="1"/>
  <c r="AZ6" i="1"/>
  <c r="AS6" i="1"/>
  <c r="AP6" i="1"/>
  <c r="AM6" i="1"/>
  <c r="AT6" i="1" s="1"/>
  <c r="AU6" i="1" s="1"/>
  <c r="AJ6" i="1"/>
  <c r="AC6" i="1"/>
  <c r="AE6" i="1" s="1"/>
  <c r="AG6" i="1" s="1"/>
  <c r="BD5" i="1"/>
  <c r="BF5" i="1" s="1"/>
  <c r="AZ5" i="1"/>
  <c r="AS5" i="1"/>
  <c r="AP5" i="1"/>
  <c r="AM5" i="1"/>
  <c r="AT5" i="1" s="1"/>
  <c r="AU5" i="1" s="1"/>
  <c r="AJ5" i="1"/>
  <c r="AC5" i="1"/>
  <c r="AE5" i="1" s="1"/>
  <c r="AG5" i="1" s="1"/>
  <c r="AK5" i="1" s="1"/>
  <c r="BD4" i="1"/>
  <c r="AZ4" i="1"/>
  <c r="AS4" i="1"/>
  <c r="AP4" i="1"/>
  <c r="AM4" i="1"/>
  <c r="AJ4" i="1"/>
  <c r="AC4" i="1"/>
  <c r="AE4" i="1" s="1"/>
  <c r="AG4" i="1" s="1"/>
  <c r="AK4" i="1" s="1"/>
  <c r="BE11" i="1" l="1"/>
  <c r="BE5" i="1"/>
  <c r="AX5" i="1"/>
  <c r="BA5" i="1" s="1"/>
  <c r="AT4" i="1"/>
  <c r="AU4" i="1" s="1"/>
  <c r="AV4" i="1" s="1"/>
  <c r="AV7" i="1"/>
  <c r="BE7" i="1"/>
  <c r="BE6" i="1"/>
  <c r="AV6" i="1"/>
  <c r="BE8" i="1"/>
  <c r="AV8" i="1"/>
  <c r="AJ9" i="1"/>
  <c r="AK9" i="1" s="1"/>
  <c r="AZ9" i="1"/>
  <c r="AS9" i="1"/>
  <c r="AP9" i="1"/>
  <c r="AM9" i="1"/>
  <c r="BF9" i="1"/>
  <c r="AK8" i="1"/>
  <c r="AX8" i="1"/>
  <c r="BA8" i="1" s="1"/>
  <c r="AK10" i="1"/>
  <c r="AX10" i="1"/>
  <c r="BA10" i="1" s="1"/>
  <c r="AV5" i="1"/>
  <c r="AX4" i="1"/>
  <c r="BA4" i="1" s="1"/>
  <c r="AX6" i="1"/>
  <c r="BA6" i="1" s="1"/>
  <c r="AK6" i="1"/>
  <c r="BD10" i="1"/>
  <c r="BF10" i="1" s="1"/>
  <c r="BF4" i="1"/>
  <c r="BE4" i="1"/>
  <c r="AZ10" i="1"/>
  <c r="AK7" i="1"/>
  <c r="AP10" i="1"/>
  <c r="AT10" i="1" s="1"/>
  <c r="AU10" i="1" s="1"/>
  <c r="AX9" i="1" l="1"/>
  <c r="BA9" i="1" s="1"/>
  <c r="AT9" i="1"/>
  <c r="AU9" i="1" s="1"/>
  <c r="BE10" i="1"/>
  <c r="AV10" i="1"/>
  <c r="BE9" i="1"/>
  <c r="AV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3768C762-AA18-48BD-BFFA-BEB212D4D59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F3089B4B-25EF-432F-8674-1BBD18873AB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3ADB50EA-949F-4E74-B585-C2F4310399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77F1D52-2EDE-4C75-BB20-2A6FF6CC5730}">
      <text>
        <r>
          <rPr>
            <sz val="11"/>
            <rFont val="Calibri"/>
            <family val="2"/>
          </rPr>
          <t>[JLA DI Price]*[Duty Rate]</t>
        </r>
      </text>
    </comment>
    <comment ref="AK3" authorId="0" shapeId="0" xr:uid="{D1664D19-C7D4-4F93-9461-DCEC9C59934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EB4B5791-E01F-4F6C-AAB5-95F485CBAC9E}">
      <text>
        <r>
          <rPr>
            <sz val="11"/>
            <rFont val="Calibri"/>
            <family val="2"/>
          </rPr>
          <t>[JLA DI Price]*[General Load %]</t>
        </r>
      </text>
    </comment>
    <comment ref="AP3" authorId="0" shapeId="0" xr:uid="{5CD31C72-10D2-40C1-A50F-374A31E12B93}">
      <text>
        <r>
          <rPr>
            <sz val="11"/>
            <rFont val="Calibri"/>
            <family val="2"/>
          </rPr>
          <t>[JLA DI Price]*[Load 1 %]</t>
        </r>
      </text>
    </comment>
    <comment ref="AS3" authorId="0" shapeId="0" xr:uid="{8195B1C0-A45A-4743-BE03-F6DAB1310CC3}">
      <text>
        <r>
          <rPr>
            <sz val="11"/>
            <rFont val="Calibri"/>
            <family val="2"/>
          </rPr>
          <t>[JLA DI Price]*[Load 2 %]</t>
        </r>
      </text>
    </comment>
    <comment ref="AT3" authorId="0" shapeId="0" xr:uid="{2F5806A1-18F4-464E-A6EC-5DA8C31256B9}">
      <text>
        <r>
          <rPr>
            <sz val="11"/>
            <rFont val="Calibri"/>
            <family val="2"/>
          </rPr>
          <t>[General Load $]+[Load 1 $]+[Load 2 $]</t>
        </r>
      </text>
    </comment>
    <comment ref="AU3" authorId="0" shapeId="0" xr:uid="{5AD87A1B-5173-4283-949E-288D418094C4}">
      <text>
        <r>
          <rPr>
            <sz val="11"/>
            <rFont val="Calibri"/>
            <family val="2"/>
          </rPr>
          <t>[FOB Cost $ (Value)]+[Total Load $]</t>
        </r>
      </text>
    </comment>
    <comment ref="AV3" authorId="0" shapeId="0" xr:uid="{767D89AC-3DAC-4FD5-9A23-008E727161AA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3" authorId="0" shapeId="0" xr:uid="{76FFFA5D-4FD7-44A8-AE13-B1A55213B157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3" authorId="0" shapeId="0" xr:uid="{408D09E6-5B1B-4DCA-82DA-1FCE08A4039D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3" authorId="0" shapeId="0" xr:uid="{A0926F48-3017-47FB-8148-2BB38343963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3" authorId="0" shapeId="0" xr:uid="{3F7BDDFC-C2C9-4D5D-BA8C-D5115CDC9157}">
      <text>
        <r>
          <rPr>
            <sz val="11"/>
            <rFont val="Calibri"/>
            <family val="2"/>
          </rPr>
          <t>[Total Quantity]*[Ratio]</t>
        </r>
      </text>
    </comment>
    <comment ref="BE3" authorId="0" shapeId="0" xr:uid="{7F9A2D1F-C6E2-4177-8AC3-72E5ED8944CB}">
      <text>
        <r>
          <rPr>
            <sz val="11"/>
            <rFont val="Calibri"/>
            <family val="2"/>
          </rPr>
          <t>[FOB with Loads $]*[Quantity]</t>
        </r>
      </text>
    </comment>
    <comment ref="BF3" authorId="0" shapeId="0" xr:uid="{E21A8ADF-34B6-4483-8ABB-CC581079A93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<sst xmlns="http://schemas.openxmlformats.org/spreadsheetml/2006/main" count="193" uniqueCount="113">
  <si>
    <t>Freight</t>
  </si>
  <si>
    <t>free text</t>
  </si>
  <si>
    <t>Required</t>
  </si>
  <si>
    <t>Cost</t>
  </si>
  <si>
    <t>PDQ Carton</t>
  </si>
  <si>
    <t>Individual Carton</t>
  </si>
  <si>
    <t>Duty</t>
  </si>
  <si>
    <t>Load</t>
  </si>
  <si>
    <t>Price</t>
  </si>
  <si>
    <t>Total of all the items</t>
  </si>
  <si>
    <t>the ratio of each item</t>
  </si>
  <si>
    <t>each item quantity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</si>
  <si>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</si>
  <si>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</si>
  <si>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</si>
  <si>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</si>
  <si>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</si>
  <si>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</si>
  <si>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</si>
  <si>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</si>
  <si>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</si>
  <si>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</si>
  <si>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</si>
  <si>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</si>
  <si>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</si>
  <si>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</si>
  <si>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</si>
  <si>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</si>
  <si>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</si>
  <si>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</si>
  <si>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</si>
  <si>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</si>
  <si>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</si>
  <si>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</si>
  <si>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</si>
  <si>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</si>
  <si>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</si>
  <si>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</si>
  <si>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</si>
  <si>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</si>
  <si>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</si>
  <si>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</si>
  <si>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</si>
  <si>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</si>
  <si>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</si>
  <si>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</si>
  <si>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</si>
  <si>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</si>
  <si>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</si>
  <si>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</si>
  <si>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</si>
  <si>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</si>
  <si>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</si>
  <si>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</si>
  <si>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</si>
  <si>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</si>
  <si>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</si>
  <si>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</si>
  <si>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</si>
  <si>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</si>
  <si>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</si>
  <si>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</si>
  <si>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</si>
  <si>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</si>
  <si>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</si>
  <si>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</si>
  <si>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</si>
  <si>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</si>
  <si>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</si>
  <si>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</si>
  <si>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</si>
  <si>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</si>
  <si>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</si>
  <si>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</si>
  <si>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BATH TOWEL(73)</t>
  </si>
  <si>
    <t>Ariel</t>
    <phoneticPr fontId="8" type="noConversion"/>
  </si>
  <si>
    <t>Myshop Printed Beach Towel</t>
    <phoneticPr fontId="8" type="noConversion"/>
  </si>
  <si>
    <t>100% Cotton; reactive print
front velour back terry;16s/1*21s/1*21s/2
450GSM</t>
    <phoneticPr fontId="8" type="noConversion"/>
  </si>
  <si>
    <t>70x130cm(1)</t>
    <phoneticPr fontId="8" type="noConversion"/>
  </si>
  <si>
    <t>Aqua</t>
    <phoneticPr fontId="8" type="noConversion"/>
  </si>
  <si>
    <t>WMCE73-0543</t>
  </si>
  <si>
    <t>Piece</t>
  </si>
  <si>
    <t>Normal</t>
  </si>
  <si>
    <t>1pc/hanger+hangtag</t>
    <phoneticPr fontId="8" type="noConversion"/>
  </si>
  <si>
    <t>Shanghai,China</t>
  </si>
  <si>
    <t>China</t>
  </si>
  <si>
    <t>江苏怡天时</t>
  </si>
  <si>
    <t>Bella</t>
    <phoneticPr fontId="8" type="noConversion"/>
  </si>
  <si>
    <t>Blush</t>
    <phoneticPr fontId="8" type="noConversion"/>
  </si>
  <si>
    <t>WMCE73-0544</t>
  </si>
  <si>
    <t>Rapunzel</t>
    <phoneticPr fontId="8" type="noConversion"/>
  </si>
  <si>
    <t>Purple</t>
    <phoneticPr fontId="8" type="noConversion"/>
  </si>
  <si>
    <t>WMCE73-0545</t>
  </si>
  <si>
    <t>Cinderella</t>
    <phoneticPr fontId="8" type="noConversion"/>
  </si>
  <si>
    <t>Blue</t>
    <phoneticPr fontId="8" type="noConversion"/>
  </si>
  <si>
    <t>WMCE73-0546</t>
  </si>
  <si>
    <t>Princesses</t>
    <phoneticPr fontId="8" type="noConversion"/>
  </si>
  <si>
    <t>Mulit</t>
    <phoneticPr fontId="8" type="noConversion"/>
  </si>
  <si>
    <t>WMCE73-0547</t>
  </si>
  <si>
    <t>SNOOPY</t>
    <phoneticPr fontId="8" type="noConversion"/>
  </si>
  <si>
    <t>H1 2026 SNOOPY- Printed Beach Towels 1</t>
    <phoneticPr fontId="0" type="noConversion"/>
  </si>
  <si>
    <t>100% Cotton;reactive printing
front velour back terry;16s/1*21s/1*21s/2
350GSM</t>
    <phoneticPr fontId="0" type="noConversion"/>
  </si>
  <si>
    <t>Multi</t>
    <phoneticPr fontId="8" type="noConversion"/>
  </si>
  <si>
    <t>WMCE73-0548</t>
  </si>
  <si>
    <t>1pc/hanger+hangtag; 6pcs/carton</t>
    <phoneticPr fontId="8" type="noConversion"/>
  </si>
  <si>
    <t>H1 2026 SNOOPY- Printed Beach Towels 2</t>
    <phoneticPr fontId="0" type="noConversion"/>
  </si>
  <si>
    <t>WMCE73-0549</t>
  </si>
  <si>
    <t>BEACH TOWEL(74)</t>
  </si>
  <si>
    <t>H1 2026 SNOOPY- Emb hand Towel 2pk</t>
    <phoneticPr fontId="0" type="noConversion"/>
  </si>
  <si>
    <t>100% Cotton exclusive of decoration;with Embroidery
front terry back terry
16s/1*21s/1*21s/2
400GSM</t>
    <phoneticPr fontId="0" type="noConversion"/>
  </si>
  <si>
    <t>40x60cm(2)</t>
    <phoneticPr fontId="8" type="noConversion"/>
  </si>
  <si>
    <t>WMCE74-0550</t>
    <phoneticPr fontId="8" type="noConversion"/>
  </si>
  <si>
    <t>1set/Ucard with J hook; 6pcs/carton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</si>
</sst>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\$#,##0.00;\-\$#,##0.00"/>
    <numFmt numFmtId="166" formatCode="0.0%"/>
    <numFmt numFmtId="167" formatCode="_(* #,##0_);_(* \(#,##0\);_(* &quot;-&quot;??_);_(@_)"/>
    <numFmt numFmtId="168" formatCode="0.0_);[Red]\(0.0\)"/>
    <numFmt numFmtId="169" formatCode="0.000"/>
  </numFmts>
  <fonts count="12" x14ac:knownFonts="1">
    <font>
      <sz val="11"/>
      <name val="Calibri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Aptos Narrow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</cellStyleXfs>
  <cellXfs count="9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1" applyFont="1"/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" fontId="0" fillId="0" borderId="9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9" xfId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8" borderId="2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7" fillId="0" borderId="9" xfId="2" applyNumberFormat="1" applyFont="1" applyBorder="1" applyAlignment="1">
      <alignment wrapText="1"/>
    </xf>
    <xf numFmtId="1" fontId="6" fillId="0" borderId="9" xfId="2" applyNumberFormat="1" applyFont="1" applyBorder="1" applyAlignment="1">
      <alignment wrapText="1"/>
    </xf>
    <xf numFmtId="164" fontId="6" fillId="0" borderId="9" xfId="2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4" fontId="6" fillId="7" borderId="9" xfId="2" applyNumberFormat="1" applyFont="1" applyFill="1" applyBorder="1" applyAlignment="1">
      <alignment wrapText="1"/>
    </xf>
    <xf numFmtId="164" fontId="7" fillId="0" borderId="9" xfId="2" applyNumberFormat="1" applyFont="1" applyBorder="1" applyAlignment="1">
      <alignment wrapText="1"/>
    </xf>
    <xf numFmtId="164" fontId="6" fillId="5" borderId="9" xfId="2" applyNumberFormat="1" applyFont="1" applyFill="1" applyBorder="1" applyAlignment="1">
      <alignment wrapText="1"/>
    </xf>
    <xf numFmtId="10" fontId="6" fillId="5" borderId="9" xfId="2" applyNumberFormat="1" applyFont="1" applyFill="1" applyBorder="1" applyAlignment="1">
      <alignment wrapText="1"/>
    </xf>
    <xf numFmtId="164" fontId="7" fillId="9" borderId="9" xfId="2" applyNumberFormat="1" applyFont="1" applyFill="1" applyBorder="1" applyAlignment="1">
      <alignment wrapText="1"/>
    </xf>
    <xf numFmtId="164" fontId="3" fillId="5" borderId="9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49" fontId="0" fillId="0" borderId="9" xfId="0" applyNumberFormat="1" applyBorder="1"/>
    <xf numFmtId="165" fontId="0" fillId="0" borderId="2" xfId="0" applyNumberFormat="1" applyBorder="1"/>
    <xf numFmtId="164" fontId="8" fillId="0" borderId="2" xfId="0" applyNumberFormat="1" applyFont="1" applyBorder="1"/>
    <xf numFmtId="0" fontId="2" fillId="10" borderId="9" xfId="0" applyFont="1" applyFill="1" applyBorder="1" applyAlignment="1">
      <alignment wrapText="1"/>
    </xf>
    <xf numFmtId="1" fontId="2" fillId="0" borderId="9" xfId="0" applyNumberFormat="1" applyFont="1" applyBorder="1"/>
    <xf numFmtId="1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" fontId="0" fillId="10" borderId="9" xfId="0" applyNumberFormat="1" applyFill="1" applyBorder="1"/>
    <xf numFmtId="2" fontId="0" fillId="0" borderId="9" xfId="0" applyNumberFormat="1" applyBorder="1"/>
    <xf numFmtId="1" fontId="0" fillId="11" borderId="9" xfId="0" applyNumberFormat="1" applyFill="1" applyBorder="1"/>
    <xf numFmtId="3" fontId="0" fillId="0" borderId="9" xfId="0" applyNumberFormat="1" applyBorder="1"/>
    <xf numFmtId="164" fontId="0" fillId="11" borderId="9" xfId="0" applyNumberFormat="1" applyFill="1" applyBorder="1"/>
    <xf numFmtId="166" fontId="0" fillId="0" borderId="9" xfId="0" applyNumberFormat="1" applyBorder="1"/>
    <xf numFmtId="10" fontId="0" fillId="0" borderId="9" xfId="0" applyNumberFormat="1" applyBorder="1"/>
    <xf numFmtId="164" fontId="2" fillId="0" borderId="9" xfId="0" applyNumberFormat="1" applyFont="1" applyBorder="1" applyAlignment="1">
      <alignment wrapText="1"/>
    </xf>
    <xf numFmtId="164" fontId="2" fillId="0" borderId="9" xfId="0" applyNumberFormat="1" applyFont="1" applyBorder="1"/>
    <xf numFmtId="10" fontId="0" fillId="11" borderId="9" xfId="3" applyNumberFormat="1" applyFont="1" applyFill="1" applyBorder="1" applyAlignment="1"/>
    <xf numFmtId="164" fontId="8" fillId="0" borderId="9" xfId="0" applyNumberFormat="1" applyFont="1" applyBorder="1"/>
    <xf numFmtId="164" fontId="0" fillId="0" borderId="9" xfId="0" applyNumberFormat="1" applyBorder="1"/>
    <xf numFmtId="167" fontId="0" fillId="0" borderId="9" xfId="0" applyNumberFormat="1" applyBorder="1"/>
    <xf numFmtId="3" fontId="0" fillId="11" borderId="9" xfId="0" applyNumberFormat="1" applyFill="1" applyBorder="1"/>
    <xf numFmtId="0" fontId="10" fillId="10" borderId="9" xfId="4" applyFont="1" applyFill="1" applyBorder="1" applyAlignment="1">
      <alignment horizontal="center" wrapText="1"/>
    </xf>
    <xf numFmtId="0" fontId="10" fillId="10" borderId="9" xfId="5" applyFont="1" applyFill="1" applyBorder="1" applyAlignment="1">
      <alignment horizontal="left" wrapText="1"/>
    </xf>
    <xf numFmtId="168" fontId="0" fillId="0" borderId="9" xfId="0" applyNumberForma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5" fillId="10" borderId="9" xfId="4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wrapText="1"/>
    </xf>
    <xf numFmtId="1" fontId="11" fillId="0" borderId="9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wrapText="1"/>
    </xf>
    <xf numFmtId="1" fontId="11" fillId="10" borderId="9" xfId="0" applyNumberFormat="1" applyFont="1" applyFill="1" applyBorder="1" applyAlignment="1">
      <alignment wrapText="1"/>
    </xf>
    <xf numFmtId="164" fontId="0" fillId="11" borderId="9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169" fontId="3" fillId="2" borderId="4" xfId="0" applyNumberFormat="1" applyFont="1" applyFill="1" applyBorder="1" applyAlignment="1">
      <alignment wrapText="1"/>
    </xf>
    <xf numFmtId="169" fontId="6" fillId="0" borderId="9" xfId="2" applyNumberFormat="1" applyFont="1" applyBorder="1" applyAlignment="1">
      <alignment wrapText="1"/>
    </xf>
    <xf numFmtId="169" fontId="0" fillId="11" borderId="9" xfId="0" applyNumberFormat="1" applyFill="1" applyBorder="1"/>
    <xf numFmtId="169" fontId="0" fillId="0" borderId="0" xfId="0" applyNumberFormat="1" applyAlignment="1">
      <alignment wrapText="1"/>
    </xf>
    <xf numFmtId="0" fontId="3" fillId="5" borderId="8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11" fillId="0" borderId="9" xfId="0" applyFont="1" applyBorder="1"/>
  </cellXfs>
  <cellStyles count="6">
    <cellStyle name="Normal" xfId="0" builtinId="0"/>
    <cellStyle name="Normal 2" xfId="1" xr:uid="{01E6F60A-35C5-4BE7-940D-69404A038037}"/>
    <cellStyle name="Normal 2 18 2" xfId="2" xr:uid="{92373DB2-F662-480D-80EB-E29F2F9A145A}"/>
    <cellStyle name="Percent 2" xfId="3" xr:uid="{D000D090-B888-47AC-A4D9-334B2CDA22C6}"/>
    <cellStyle name="常规 2" xfId="5" xr:uid="{329F121B-4E9F-4469-B5E8-78870400551E}"/>
    <cellStyle name="常规 3" xfId="4" xr:uid="{D679CF1C-09F6-4CF6-ABD9-573CED467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Relationship Id="rId1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 Quote "/>
      <sheetName val="Bessie 0527"/>
    </sheetNames>
    <sheetDataSet>
      <sheetData sheetId="0"/>
      <sheetData sheetId="1"/>
      <sheetData sheetId="2"/>
      <sheetData sheetId="3"/>
      <sheetData sheetId="4">
        <row r="9">
          <cell r="AK9">
            <v>5802</v>
          </cell>
        </row>
        <row r="14">
          <cell r="AF14">
            <v>3.1</v>
          </cell>
          <cell r="AG14">
            <v>8.99</v>
          </cell>
        </row>
        <row r="15">
          <cell r="AF15">
            <v>3.1</v>
          </cell>
          <cell r="AG15">
            <v>8.99</v>
          </cell>
        </row>
        <row r="16">
          <cell r="AG16">
            <v>8.99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CA5E-7CF4-4937-BA93-3CB4259D8055}">
  <dimension ref="A1:BJ12"/>
  <sheetViews>
    <sheetView tabSelected="1" topLeftCell="J1" zoomScale="99" zoomScaleNormal="99" workbookViewId="0">
      <selection activeCell="P11" sqref="P11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16.81640625" style="2" customWidth="1"/>
    <col min="15" max="16" width="8.81640625" style="2" customWidth="1"/>
    <col min="17" max="17" width="9.54296875" style="8" customWidth="1"/>
    <col min="18" max="18" width="8.54296875" style="8" customWidth="1"/>
    <col min="19" max="19" width="11.453125" style="2" customWidth="1"/>
    <col min="20" max="20" width="11.26953125" style="2" customWidth="1"/>
    <col min="21" max="21" width="8.1796875" style="10" customWidth="1"/>
    <col min="22" max="22" width="8.7265625" style="10" customWidth="1"/>
    <col min="23" max="23" width="8.54296875" style="10" customWidth="1"/>
    <col min="24" max="24" width="8.1796875" style="10" customWidth="1"/>
    <col min="25" max="25" width="8.7265625" style="10" customWidth="1"/>
    <col min="26" max="26" width="7.1796875" style="10" customWidth="1"/>
    <col min="27" max="27" width="9" style="10" customWidth="1"/>
    <col min="28" max="28" width="6.26953125" style="77" customWidth="1"/>
    <col min="29" max="29" width="10" style="81" customWidth="1"/>
    <col min="30" max="30" width="10" style="10" customWidth="1"/>
    <col min="31" max="31" width="9.81640625" style="77" customWidth="1"/>
    <col min="32" max="32" width="11.54296875" style="2" customWidth="1"/>
    <col min="33" max="33" width="8.81640625" style="8" customWidth="1"/>
    <col min="34" max="34" width="13.453125" style="2" customWidth="1"/>
    <col min="35" max="35" width="8.453125" style="7" customWidth="1"/>
    <col min="36" max="36" width="9" style="8" customWidth="1"/>
    <col min="37" max="37" width="8.453125" style="8" customWidth="1"/>
    <col min="38" max="38" width="8.1796875" style="7" customWidth="1"/>
    <col min="39" max="39" width="9.26953125" style="8" customWidth="1"/>
    <col min="40" max="40" width="9.81640625" style="8" customWidth="1"/>
    <col min="41" max="41" width="11.54296875" style="7" customWidth="1"/>
    <col min="42" max="42" width="10.81640625" style="8" customWidth="1"/>
    <col min="43" max="43" width="9.26953125" style="8" customWidth="1"/>
    <col min="44" max="44" width="11.54296875" style="7" customWidth="1"/>
    <col min="45" max="45" width="10.81640625" style="8" customWidth="1"/>
    <col min="46" max="46" width="7.81640625" style="8" customWidth="1"/>
    <col min="47" max="47" width="9.54296875" style="8" customWidth="1"/>
    <col min="48" max="48" width="7.7265625" style="8" customWidth="1"/>
    <col min="49" max="49" width="9.54296875" style="8" customWidth="1"/>
    <col min="50" max="50" width="12.1796875" style="8" customWidth="1"/>
    <col min="51" max="52" width="9.1796875" style="2" customWidth="1"/>
    <col min="53" max="54" width="9.1796875" style="2"/>
    <col min="55" max="55" width="9.1796875" style="10"/>
    <col min="56" max="56" width="9.1796875" style="2"/>
    <col min="57" max="57" width="11.81640625" style="8" customWidth="1"/>
    <col min="58" max="58" width="11.453125" style="8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x14ac:dyDescent="0.35">
      <c r="D1" s="3"/>
      <c r="E1" s="3"/>
      <c r="F1" s="4"/>
      <c r="G1" s="5"/>
      <c r="Q1" s="6"/>
      <c r="R1" s="6"/>
      <c r="S1" s="85" t="s">
        <v>0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N1" s="9" t="s">
        <v>1</v>
      </c>
      <c r="AQ1" s="9" t="s">
        <v>1</v>
      </c>
      <c r="AW1" s="6"/>
      <c r="AX1" s="6"/>
    </row>
    <row r="2" spans="1:62" ht="43.5" x14ac:dyDescent="0.35">
      <c r="F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  <c r="P2" s="11" t="s">
        <v>2</v>
      </c>
      <c r="Q2" s="86" t="s">
        <v>3</v>
      </c>
      <c r="R2" s="87"/>
      <c r="S2" s="12"/>
      <c r="T2" s="12"/>
      <c r="U2" s="88" t="s">
        <v>4</v>
      </c>
      <c r="V2" s="89"/>
      <c r="W2" s="90"/>
      <c r="X2" s="88" t="s">
        <v>5</v>
      </c>
      <c r="Y2" s="89"/>
      <c r="Z2" s="89"/>
      <c r="AA2" s="90"/>
      <c r="AB2" s="12"/>
      <c r="AC2" s="78"/>
      <c r="AD2" s="12"/>
      <c r="AE2" s="12"/>
      <c r="AF2" s="12"/>
      <c r="AG2" s="13"/>
      <c r="AH2" s="91" t="s">
        <v>6</v>
      </c>
      <c r="AI2" s="91"/>
      <c r="AJ2" s="91"/>
      <c r="AL2" s="92" t="s">
        <v>7</v>
      </c>
      <c r="AM2" s="92"/>
      <c r="AN2" s="92"/>
      <c r="AO2" s="92"/>
      <c r="AP2" s="92"/>
      <c r="AQ2" s="92"/>
      <c r="AR2" s="92"/>
      <c r="AS2" s="92"/>
      <c r="AT2" s="93"/>
      <c r="AU2" s="82" t="s">
        <v>8</v>
      </c>
      <c r="AV2" s="83"/>
      <c r="AW2" s="83"/>
      <c r="AX2" s="83"/>
      <c r="AY2" s="83"/>
      <c r="AZ2" s="83"/>
      <c r="BA2" s="84"/>
      <c r="BB2" s="14" t="s">
        <v>9</v>
      </c>
      <c r="BC2" s="15" t="s">
        <v>10</v>
      </c>
      <c r="BD2" s="14" t="s">
        <v>11</v>
      </c>
      <c r="BE2" s="16"/>
      <c r="BF2" s="16"/>
      <c r="BG2" s="1"/>
    </row>
    <row r="3" spans="1:62" ht="68.150000000000006" customHeight="1" x14ac:dyDescent="0.35">
      <c r="A3" s="17" t="s">
        <v>12</v>
      </c>
      <c r="B3" s="17" t="s">
        <v>13</v>
      </c>
      <c r="C3" s="18" t="s">
        <v>14</v>
      </c>
      <c r="D3" s="19" t="s">
        <v>15</v>
      </c>
      <c r="E3" s="19" t="s">
        <v>16</v>
      </c>
      <c r="F3" s="20" t="s">
        <v>17</v>
      </c>
      <c r="G3" s="18" t="s">
        <v>18</v>
      </c>
      <c r="H3" s="21" t="s">
        <v>19</v>
      </c>
      <c r="I3" s="22" t="s">
        <v>20</v>
      </c>
      <c r="J3" s="21" t="s">
        <v>21</v>
      </c>
      <c r="K3" s="21" t="s">
        <v>22</v>
      </c>
      <c r="L3" s="21" t="s">
        <v>23</v>
      </c>
      <c r="M3" s="18" t="s">
        <v>24</v>
      </c>
      <c r="N3" s="18" t="s">
        <v>25</v>
      </c>
      <c r="O3" s="18" t="s">
        <v>26</v>
      </c>
      <c r="P3" s="22" t="s">
        <v>27</v>
      </c>
      <c r="Q3" s="23" t="s">
        <v>28</v>
      </c>
      <c r="R3" s="24" t="s">
        <v>29</v>
      </c>
      <c r="S3" s="25" t="s">
        <v>30</v>
      </c>
      <c r="T3" s="17" t="s">
        <v>31</v>
      </c>
      <c r="U3" s="26" t="s">
        <v>32</v>
      </c>
      <c r="V3" s="26" t="s">
        <v>33</v>
      </c>
      <c r="W3" s="26" t="s">
        <v>34</v>
      </c>
      <c r="X3" s="26" t="s">
        <v>35</v>
      </c>
      <c r="Y3" s="26" t="s">
        <v>36</v>
      </c>
      <c r="Z3" s="26" t="s">
        <v>37</v>
      </c>
      <c r="AA3" s="26" t="s">
        <v>38</v>
      </c>
      <c r="AB3" s="27" t="s">
        <v>39</v>
      </c>
      <c r="AC3" s="79" t="s">
        <v>40</v>
      </c>
      <c r="AD3" s="28" t="s">
        <v>41</v>
      </c>
      <c r="AE3" s="29" t="s">
        <v>42</v>
      </c>
      <c r="AF3" s="17" t="s">
        <v>43</v>
      </c>
      <c r="AG3" s="30" t="s">
        <v>44</v>
      </c>
      <c r="AH3" s="17" t="s">
        <v>45</v>
      </c>
      <c r="AI3" s="31" t="s">
        <v>46</v>
      </c>
      <c r="AJ3" s="32" t="s">
        <v>47</v>
      </c>
      <c r="AK3" s="30" t="s">
        <v>48</v>
      </c>
      <c r="AL3" s="31" t="s">
        <v>49</v>
      </c>
      <c r="AM3" s="30" t="s">
        <v>50</v>
      </c>
      <c r="AN3" s="33" t="s">
        <v>51</v>
      </c>
      <c r="AO3" s="31" t="s">
        <v>52</v>
      </c>
      <c r="AP3" s="30" t="s">
        <v>53</v>
      </c>
      <c r="AQ3" s="33" t="s">
        <v>54</v>
      </c>
      <c r="AR3" s="31" t="s">
        <v>55</v>
      </c>
      <c r="AS3" s="30" t="s">
        <v>56</v>
      </c>
      <c r="AT3" s="30" t="s">
        <v>57</v>
      </c>
      <c r="AU3" s="34" t="s">
        <v>58</v>
      </c>
      <c r="AV3" s="35" t="s">
        <v>59</v>
      </c>
      <c r="AW3" s="36" t="s">
        <v>60</v>
      </c>
      <c r="AX3" s="35" t="s">
        <v>61</v>
      </c>
      <c r="AY3" s="37" t="s">
        <v>62</v>
      </c>
      <c r="AZ3" s="35" t="s">
        <v>63</v>
      </c>
      <c r="BA3" s="35" t="s">
        <v>64</v>
      </c>
      <c r="BB3" s="17" t="s">
        <v>65</v>
      </c>
      <c r="BC3" s="26" t="s">
        <v>66</v>
      </c>
      <c r="BD3" s="30" t="s">
        <v>67</v>
      </c>
      <c r="BE3" s="30" t="s">
        <v>68</v>
      </c>
      <c r="BF3" s="30" t="s">
        <v>69</v>
      </c>
      <c r="BG3" s="38" t="s">
        <v>70</v>
      </c>
      <c r="BH3" s="39" t="s">
        <v>71</v>
      </c>
      <c r="BI3" s="39" t="s">
        <v>72</v>
      </c>
      <c r="BJ3" s="39" t="s">
        <v>73</v>
      </c>
    </row>
    <row r="4" spans="1:62" customFormat="1" ht="15" customHeight="1" x14ac:dyDescent="0.35">
      <c r="A4" s="40">
        <v>1</v>
      </c>
      <c r="B4" s="41"/>
      <c r="C4" s="41"/>
      <c r="D4" s="41"/>
      <c r="E4" s="41"/>
      <c r="F4" s="94" t="s">
        <v>74</v>
      </c>
      <c r="G4" s="42" t="s">
        <v>75</v>
      </c>
      <c r="H4" s="43" t="s">
        <v>76</v>
      </c>
      <c r="I4" s="43" t="s">
        <v>76</v>
      </c>
      <c r="J4" s="44" t="s">
        <v>77</v>
      </c>
      <c r="K4" s="43" t="s">
        <v>78</v>
      </c>
      <c r="L4" s="43" t="s">
        <v>79</v>
      </c>
      <c r="M4" s="41"/>
      <c r="N4" s="43" t="s">
        <v>80</v>
      </c>
      <c r="O4" s="45"/>
      <c r="P4" s="41" t="s">
        <v>81</v>
      </c>
      <c r="Q4" s="46"/>
      <c r="R4" s="47">
        <v>2.95</v>
      </c>
      <c r="S4" s="41" t="s">
        <v>82</v>
      </c>
      <c r="T4" s="48" t="s">
        <v>83</v>
      </c>
      <c r="U4" s="49"/>
      <c r="V4" s="49"/>
      <c r="W4" s="49"/>
      <c r="X4" s="50">
        <v>34</v>
      </c>
      <c r="Y4" s="50">
        <v>26</v>
      </c>
      <c r="Z4" s="50">
        <v>22</v>
      </c>
      <c r="AA4" s="51">
        <v>5</v>
      </c>
      <c r="AB4" s="52">
        <v>6</v>
      </c>
      <c r="AC4" s="80">
        <f>IF(X4="","",X4*Y4*Z4/1000000)</f>
        <v>1.9448E-2</v>
      </c>
      <c r="AD4" s="53">
        <v>63</v>
      </c>
      <c r="AE4" s="54">
        <f>IF(AB4="","",AD4/AC4*AB4)</f>
        <v>19436.44590703414</v>
      </c>
      <c r="AF4" s="55">
        <v>3750</v>
      </c>
      <c r="AG4" s="56">
        <f>IF(ISERROR(AF4/AE4),"",AF4/AE4)</f>
        <v>0.19293650793650796</v>
      </c>
      <c r="AH4" s="41"/>
      <c r="AI4" s="57">
        <v>0</v>
      </c>
      <c r="AJ4" s="56">
        <f>IF(ISERROR(AW4*AI4),"",AW4*AI4)</f>
        <v>0</v>
      </c>
      <c r="AK4" s="56">
        <f>IF(ISERROR(R4+AG4+AJ4),"",R4+AG4+AJ4)</f>
        <v>3.1429365079365081</v>
      </c>
      <c r="AL4" s="58">
        <v>0.02</v>
      </c>
      <c r="AM4" s="56">
        <f t="shared" ref="AM4:AM11" si="0">IF(ISERROR(AW4*AL4),"",AW4*AL4)</f>
        <v>8.8000000000000009E-2</v>
      </c>
      <c r="AN4" s="59"/>
      <c r="AO4" s="58">
        <v>0</v>
      </c>
      <c r="AP4" s="56">
        <f>IF(ISERROR(AW4*AO4),"",AW4*AO4)</f>
        <v>0</v>
      </c>
      <c r="AQ4" s="60"/>
      <c r="AR4" s="58">
        <v>0</v>
      </c>
      <c r="AS4" s="56">
        <f t="shared" ref="AS4:AS11" si="1">IF(ISERROR(AW4*AR4),"",AW4*AR4)</f>
        <v>0</v>
      </c>
      <c r="AT4" s="56">
        <f>IF(ISERROR(AM4+AP4+AS4),"",AM4+AP4+AS4)</f>
        <v>8.8000000000000009E-2</v>
      </c>
      <c r="AU4" s="56">
        <f>IF(ISERROR(R4+AT4),"",R4+AT4)</f>
        <v>3.0380000000000003</v>
      </c>
      <c r="AV4" s="61">
        <f t="shared" ref="AV4:AV11" si="2">IF(ISERROR((AW4-AU4)/AW4),"",(AW4-AU4)/AW4)</f>
        <v>0.30954545454545457</v>
      </c>
      <c r="AW4" s="62">
        <v>4.4000000000000004</v>
      </c>
      <c r="AX4" s="56">
        <f>IF(ISERROR(AG4+AJ4+AW4),"",AG4+AJ4+AW4)</f>
        <v>4.5929365079365088</v>
      </c>
      <c r="AY4" s="63">
        <v>12.99</v>
      </c>
      <c r="AZ4" s="61">
        <f>IF(ISERROR((AY4-AW4)/AY4),"",(AY4-AW4)/AY4)</f>
        <v>0.6612779060816012</v>
      </c>
      <c r="BA4" s="61">
        <f>IF(ISERROR((AY4-AX4)/AY4),"",(AY4-AX4)/AY4)</f>
        <v>0.64642521109033801</v>
      </c>
      <c r="BB4" s="64"/>
      <c r="BC4" s="53"/>
      <c r="BD4" s="65">
        <f>IF(ISERROR(BB4*BC4),"",BB4*BC4)</f>
        <v>0</v>
      </c>
      <c r="BE4" s="56">
        <f>IF(ISERROR(AU4*BD4),"",AU4*BD4)</f>
        <v>0</v>
      </c>
      <c r="BF4" s="56">
        <f>IF(ISERROR(AW4*BD4),"",AW4*BD4)</f>
        <v>0</v>
      </c>
      <c r="BG4" s="41"/>
      <c r="BH4" t="s">
        <v>84</v>
      </c>
      <c r="BI4" t="s">
        <v>85</v>
      </c>
      <c r="BJ4" t="s">
        <v>86</v>
      </c>
    </row>
    <row r="5" spans="1:62" customFormat="1" ht="15" customHeight="1" x14ac:dyDescent="0.35">
      <c r="A5" s="40">
        <v>2</v>
      </c>
      <c r="B5" s="41"/>
      <c r="C5" s="41"/>
      <c r="D5" s="41"/>
      <c r="E5" s="41"/>
      <c r="F5" s="94" t="s">
        <v>74</v>
      </c>
      <c r="G5" s="42" t="s">
        <v>87</v>
      </c>
      <c r="H5" s="43" t="s">
        <v>76</v>
      </c>
      <c r="I5" s="43" t="s">
        <v>76</v>
      </c>
      <c r="J5" s="44" t="s">
        <v>77</v>
      </c>
      <c r="K5" s="43" t="s">
        <v>78</v>
      </c>
      <c r="L5" s="43" t="s">
        <v>88</v>
      </c>
      <c r="M5" s="41"/>
      <c r="N5" s="41" t="s">
        <v>89</v>
      </c>
      <c r="O5" s="45"/>
      <c r="P5" s="41" t="s">
        <v>81</v>
      </c>
      <c r="Q5" s="46"/>
      <c r="R5" s="47">
        <v>2.95</v>
      </c>
      <c r="S5" s="41" t="s">
        <v>82</v>
      </c>
      <c r="T5" s="48" t="s">
        <v>83</v>
      </c>
      <c r="U5" s="49"/>
      <c r="V5" s="49"/>
      <c r="W5" s="49"/>
      <c r="X5" s="50">
        <v>34</v>
      </c>
      <c r="Y5" s="50">
        <v>26</v>
      </c>
      <c r="Z5" s="50">
        <v>22</v>
      </c>
      <c r="AA5" s="51">
        <v>5</v>
      </c>
      <c r="AB5" s="52">
        <v>6</v>
      </c>
      <c r="AC5" s="80">
        <f t="shared" ref="AC5:AC11" si="3">IF(X5="","",X5*Y5*Z5/1000000)</f>
        <v>1.9448E-2</v>
      </c>
      <c r="AD5" s="53">
        <v>63</v>
      </c>
      <c r="AE5" s="54">
        <f t="shared" ref="AE5:AE11" si="4">IF(AB5="","",AD5/AC5*AB5)</f>
        <v>19436.44590703414</v>
      </c>
      <c r="AF5" s="55">
        <v>3750</v>
      </c>
      <c r="AG5" s="56">
        <f t="shared" ref="AG5:AG11" si="5">IF(ISERROR(AF5/AE5),"",AF5/AE5)</f>
        <v>0.19293650793650796</v>
      </c>
      <c r="AH5" s="41"/>
      <c r="AI5" s="57">
        <v>0</v>
      </c>
      <c r="AJ5" s="56">
        <f t="shared" ref="AJ5:AJ11" si="6">IF(ISERROR(AW5*AI5),"",AW5*AI5)</f>
        <v>0</v>
      </c>
      <c r="AK5" s="56">
        <f t="shared" ref="AK5:AK11" si="7">IF(ISERROR(R5+AG5+AJ5),"",R5+AG5+AJ5)</f>
        <v>3.1429365079365081</v>
      </c>
      <c r="AL5" s="58">
        <v>0.02</v>
      </c>
      <c r="AM5" s="56">
        <f t="shared" si="0"/>
        <v>8.8000000000000009E-2</v>
      </c>
      <c r="AN5" s="59"/>
      <c r="AO5" s="58">
        <v>0</v>
      </c>
      <c r="AP5" s="56">
        <f t="shared" ref="AP5:AP11" si="8">IF(ISERROR(AW5*AO5),"",AW5*AO5)</f>
        <v>0</v>
      </c>
      <c r="AQ5" s="60"/>
      <c r="AR5" s="58">
        <v>0</v>
      </c>
      <c r="AS5" s="56">
        <f t="shared" si="1"/>
        <v>0</v>
      </c>
      <c r="AT5" s="56">
        <f t="shared" ref="AT5:AT11" si="9">IF(ISERROR(AM5+AP5+AS5),"",AM5+AP5+AS5)</f>
        <v>8.8000000000000009E-2</v>
      </c>
      <c r="AU5" s="56">
        <f t="shared" ref="AU5:AU11" si="10">IF(ISERROR(R5+AT5),"",R5+AT5)</f>
        <v>3.0380000000000003</v>
      </c>
      <c r="AV5" s="61">
        <f t="shared" si="2"/>
        <v>0.30954545454545457</v>
      </c>
      <c r="AW5" s="62">
        <v>4.4000000000000004</v>
      </c>
      <c r="AX5" s="56">
        <f t="shared" ref="AX5:AX11" si="11">IF(ISERROR(AG5+AJ5+AW5),"",AG5+AJ5+AW5)</f>
        <v>4.5929365079365088</v>
      </c>
      <c r="AY5" s="63">
        <v>12.99</v>
      </c>
      <c r="AZ5" s="61">
        <f t="shared" ref="AZ5:AZ11" si="12">IF(ISERROR((AY5-AW5)/AY5),"",(AY5-AW5)/AY5)</f>
        <v>0.6612779060816012</v>
      </c>
      <c r="BA5" s="61">
        <f t="shared" ref="BA5:BA11" si="13">IF(ISERROR((AY5-AX5)/AY5),"",(AY5-AX5)/AY5)</f>
        <v>0.64642521109033801</v>
      </c>
      <c r="BB5" s="64"/>
      <c r="BC5" s="53"/>
      <c r="BD5" s="65">
        <f t="shared" ref="BD5:BD11" si="14">IF(ISERROR(BB5*BC5),"",BB5*BC5)</f>
        <v>0</v>
      </c>
      <c r="BE5" s="56">
        <f t="shared" ref="BE5:BE11" si="15">IF(ISERROR(AU5*BD5),"",AU5*BD5)</f>
        <v>0</v>
      </c>
      <c r="BF5" s="56">
        <f t="shared" ref="BF5:BF11" si="16">IF(ISERROR(AW5*BD5),"",AW5*BD5)</f>
        <v>0</v>
      </c>
      <c r="BG5" s="41"/>
      <c r="BH5" t="s">
        <v>84</v>
      </c>
      <c r="BI5" t="s">
        <v>85</v>
      </c>
      <c r="BJ5" t="s">
        <v>86</v>
      </c>
    </row>
    <row r="6" spans="1:62" customFormat="1" ht="15" customHeight="1" x14ac:dyDescent="0.35">
      <c r="A6" s="40">
        <v>3</v>
      </c>
      <c r="B6" s="41"/>
      <c r="C6" s="41"/>
      <c r="D6" s="41"/>
      <c r="E6" s="41"/>
      <c r="F6" s="94" t="s">
        <v>74</v>
      </c>
      <c r="G6" s="42" t="s">
        <v>90</v>
      </c>
      <c r="H6" s="43" t="s">
        <v>76</v>
      </c>
      <c r="I6" s="43" t="s">
        <v>76</v>
      </c>
      <c r="J6" s="44" t="s">
        <v>77</v>
      </c>
      <c r="K6" s="43" t="s">
        <v>78</v>
      </c>
      <c r="L6" s="43" t="s">
        <v>91</v>
      </c>
      <c r="M6" s="41"/>
      <c r="N6" s="41" t="s">
        <v>92</v>
      </c>
      <c r="O6" s="45"/>
      <c r="P6" s="41" t="s">
        <v>81</v>
      </c>
      <c r="Q6" s="46"/>
      <c r="R6" s="47">
        <v>2.95</v>
      </c>
      <c r="S6" s="41" t="s">
        <v>82</v>
      </c>
      <c r="T6" s="48" t="s">
        <v>83</v>
      </c>
      <c r="U6" s="49"/>
      <c r="V6" s="49"/>
      <c r="W6" s="49"/>
      <c r="X6" s="50">
        <v>34</v>
      </c>
      <c r="Y6" s="50">
        <v>26</v>
      </c>
      <c r="Z6" s="50">
        <v>22</v>
      </c>
      <c r="AA6" s="51">
        <v>5</v>
      </c>
      <c r="AB6" s="52">
        <v>6</v>
      </c>
      <c r="AC6" s="80">
        <f t="shared" si="3"/>
        <v>1.9448E-2</v>
      </c>
      <c r="AD6" s="53">
        <v>63</v>
      </c>
      <c r="AE6" s="54">
        <f t="shared" si="4"/>
        <v>19436.44590703414</v>
      </c>
      <c r="AF6" s="55">
        <v>3750</v>
      </c>
      <c r="AG6" s="56">
        <f t="shared" si="5"/>
        <v>0.19293650793650796</v>
      </c>
      <c r="AH6" s="41"/>
      <c r="AI6" s="57">
        <v>0</v>
      </c>
      <c r="AJ6" s="56">
        <f t="shared" si="6"/>
        <v>0</v>
      </c>
      <c r="AK6" s="56">
        <f t="shared" si="7"/>
        <v>3.1429365079365081</v>
      </c>
      <c r="AL6" s="58">
        <v>0.02</v>
      </c>
      <c r="AM6" s="56">
        <f t="shared" si="0"/>
        <v>8.8000000000000009E-2</v>
      </c>
      <c r="AN6" s="59"/>
      <c r="AO6" s="58">
        <v>0</v>
      </c>
      <c r="AP6" s="56">
        <f t="shared" si="8"/>
        <v>0</v>
      </c>
      <c r="AQ6" s="60"/>
      <c r="AR6" s="58">
        <v>0</v>
      </c>
      <c r="AS6" s="56">
        <f t="shared" si="1"/>
        <v>0</v>
      </c>
      <c r="AT6" s="56">
        <f t="shared" si="9"/>
        <v>8.8000000000000009E-2</v>
      </c>
      <c r="AU6" s="56">
        <f t="shared" si="10"/>
        <v>3.0380000000000003</v>
      </c>
      <c r="AV6" s="61">
        <f t="shared" si="2"/>
        <v>0.30954545454545457</v>
      </c>
      <c r="AW6" s="62">
        <v>4.4000000000000004</v>
      </c>
      <c r="AX6" s="56">
        <f t="shared" si="11"/>
        <v>4.5929365079365088</v>
      </c>
      <c r="AY6" s="63">
        <v>12.99</v>
      </c>
      <c r="AZ6" s="61">
        <f t="shared" si="12"/>
        <v>0.6612779060816012</v>
      </c>
      <c r="BA6" s="61">
        <f t="shared" si="13"/>
        <v>0.64642521109033801</v>
      </c>
      <c r="BB6" s="64"/>
      <c r="BC6" s="53"/>
      <c r="BD6" s="65">
        <f t="shared" si="14"/>
        <v>0</v>
      </c>
      <c r="BE6" s="56">
        <f t="shared" si="15"/>
        <v>0</v>
      </c>
      <c r="BF6" s="56">
        <f t="shared" si="16"/>
        <v>0</v>
      </c>
      <c r="BG6" s="41"/>
      <c r="BH6" t="s">
        <v>84</v>
      </c>
      <c r="BI6" t="s">
        <v>85</v>
      </c>
      <c r="BJ6" t="s">
        <v>86</v>
      </c>
    </row>
    <row r="7" spans="1:62" customFormat="1" ht="15" customHeight="1" x14ac:dyDescent="0.35">
      <c r="A7" s="40">
        <v>4</v>
      </c>
      <c r="B7" s="41"/>
      <c r="C7" s="41"/>
      <c r="D7" s="41"/>
      <c r="E7" s="41"/>
      <c r="F7" s="94" t="s">
        <v>74</v>
      </c>
      <c r="G7" s="42" t="s">
        <v>93</v>
      </c>
      <c r="H7" s="43" t="s">
        <v>76</v>
      </c>
      <c r="I7" s="43" t="s">
        <v>76</v>
      </c>
      <c r="J7" s="44" t="s">
        <v>77</v>
      </c>
      <c r="K7" s="43" t="s">
        <v>78</v>
      </c>
      <c r="L7" s="43" t="s">
        <v>94</v>
      </c>
      <c r="M7" s="41"/>
      <c r="N7" s="41" t="s">
        <v>95</v>
      </c>
      <c r="O7" s="45"/>
      <c r="P7" s="41" t="s">
        <v>81</v>
      </c>
      <c r="Q7" s="46"/>
      <c r="R7" s="47">
        <v>2.95</v>
      </c>
      <c r="S7" s="41" t="s">
        <v>82</v>
      </c>
      <c r="T7" s="48" t="s">
        <v>83</v>
      </c>
      <c r="U7" s="49"/>
      <c r="V7" s="49"/>
      <c r="W7" s="49"/>
      <c r="X7" s="50">
        <v>34</v>
      </c>
      <c r="Y7" s="50">
        <v>26</v>
      </c>
      <c r="Z7" s="50">
        <v>22</v>
      </c>
      <c r="AA7" s="51">
        <v>5</v>
      </c>
      <c r="AB7" s="52">
        <v>6</v>
      </c>
      <c r="AC7" s="80">
        <f t="shared" si="3"/>
        <v>1.9448E-2</v>
      </c>
      <c r="AD7" s="53">
        <v>63</v>
      </c>
      <c r="AE7" s="54">
        <f t="shared" si="4"/>
        <v>19436.44590703414</v>
      </c>
      <c r="AF7" s="55">
        <v>3750</v>
      </c>
      <c r="AG7" s="56">
        <f t="shared" si="5"/>
        <v>0.19293650793650796</v>
      </c>
      <c r="AH7" s="41"/>
      <c r="AI7" s="57">
        <v>0</v>
      </c>
      <c r="AJ7" s="56">
        <f t="shared" si="6"/>
        <v>0</v>
      </c>
      <c r="AK7" s="56">
        <f t="shared" si="7"/>
        <v>3.1429365079365081</v>
      </c>
      <c r="AL7" s="58">
        <v>0.02</v>
      </c>
      <c r="AM7" s="56">
        <f t="shared" si="0"/>
        <v>8.8000000000000009E-2</v>
      </c>
      <c r="AN7" s="59"/>
      <c r="AO7" s="58">
        <v>0</v>
      </c>
      <c r="AP7" s="56">
        <f t="shared" si="8"/>
        <v>0</v>
      </c>
      <c r="AQ7" s="60"/>
      <c r="AR7" s="58">
        <v>0</v>
      </c>
      <c r="AS7" s="56">
        <f t="shared" si="1"/>
        <v>0</v>
      </c>
      <c r="AT7" s="56">
        <f t="shared" si="9"/>
        <v>8.8000000000000009E-2</v>
      </c>
      <c r="AU7" s="56">
        <f t="shared" si="10"/>
        <v>3.0380000000000003</v>
      </c>
      <c r="AV7" s="61">
        <f t="shared" si="2"/>
        <v>0.30954545454545457</v>
      </c>
      <c r="AW7" s="62">
        <v>4.4000000000000004</v>
      </c>
      <c r="AX7" s="56">
        <f t="shared" si="11"/>
        <v>4.5929365079365088</v>
      </c>
      <c r="AY7" s="63">
        <v>12.99</v>
      </c>
      <c r="AZ7" s="61">
        <f t="shared" si="12"/>
        <v>0.6612779060816012</v>
      </c>
      <c r="BA7" s="61">
        <f t="shared" si="13"/>
        <v>0.64642521109033801</v>
      </c>
      <c r="BB7" s="64"/>
      <c r="BC7" s="53"/>
      <c r="BD7" s="65">
        <f t="shared" si="14"/>
        <v>0</v>
      </c>
      <c r="BE7" s="56">
        <f t="shared" si="15"/>
        <v>0</v>
      </c>
      <c r="BF7" s="56">
        <f t="shared" si="16"/>
        <v>0</v>
      </c>
      <c r="BG7" s="41"/>
      <c r="BH7" t="s">
        <v>84</v>
      </c>
      <c r="BI7" t="s">
        <v>85</v>
      </c>
      <c r="BJ7" t="s">
        <v>86</v>
      </c>
    </row>
    <row r="8" spans="1:62" customFormat="1" ht="15" customHeight="1" x14ac:dyDescent="0.35">
      <c r="A8" s="40">
        <v>5</v>
      </c>
      <c r="B8" s="41"/>
      <c r="C8" s="41"/>
      <c r="D8" s="41"/>
      <c r="E8" s="41"/>
      <c r="F8" s="94" t="s">
        <v>74</v>
      </c>
      <c r="G8" s="42" t="s">
        <v>96</v>
      </c>
      <c r="H8" s="43" t="s">
        <v>76</v>
      </c>
      <c r="I8" s="43" t="s">
        <v>76</v>
      </c>
      <c r="J8" s="44" t="s">
        <v>77</v>
      </c>
      <c r="K8" s="43" t="s">
        <v>78</v>
      </c>
      <c r="L8" s="43" t="s">
        <v>97</v>
      </c>
      <c r="M8" s="41"/>
      <c r="N8" s="41" t="s">
        <v>98</v>
      </c>
      <c r="O8" s="45"/>
      <c r="P8" s="41" t="s">
        <v>81</v>
      </c>
      <c r="Q8" s="46"/>
      <c r="R8" s="47">
        <v>2.95</v>
      </c>
      <c r="S8" s="41" t="s">
        <v>82</v>
      </c>
      <c r="T8" s="48" t="s">
        <v>83</v>
      </c>
      <c r="U8" s="49"/>
      <c r="V8" s="49"/>
      <c r="W8" s="49"/>
      <c r="X8" s="50">
        <v>34</v>
      </c>
      <c r="Y8" s="50">
        <v>26</v>
      </c>
      <c r="Z8" s="50">
        <v>22</v>
      </c>
      <c r="AA8" s="51">
        <v>5</v>
      </c>
      <c r="AB8" s="52">
        <v>6</v>
      </c>
      <c r="AC8" s="80">
        <f t="shared" si="3"/>
        <v>1.9448E-2</v>
      </c>
      <c r="AD8" s="53">
        <v>63</v>
      </c>
      <c r="AE8" s="54">
        <f t="shared" si="4"/>
        <v>19436.44590703414</v>
      </c>
      <c r="AF8" s="55">
        <v>3750</v>
      </c>
      <c r="AG8" s="56">
        <f t="shared" si="5"/>
        <v>0.19293650793650796</v>
      </c>
      <c r="AH8" s="41"/>
      <c r="AI8" s="57">
        <v>0</v>
      </c>
      <c r="AJ8" s="56">
        <f t="shared" si="6"/>
        <v>0</v>
      </c>
      <c r="AK8" s="56">
        <f t="shared" si="7"/>
        <v>3.1429365079365081</v>
      </c>
      <c r="AL8" s="58">
        <v>0.02</v>
      </c>
      <c r="AM8" s="56">
        <f t="shared" si="0"/>
        <v>8.8000000000000009E-2</v>
      </c>
      <c r="AN8" s="59"/>
      <c r="AO8" s="58">
        <v>0</v>
      </c>
      <c r="AP8" s="56">
        <f t="shared" si="8"/>
        <v>0</v>
      </c>
      <c r="AQ8" s="60"/>
      <c r="AR8" s="58">
        <v>0</v>
      </c>
      <c r="AS8" s="56">
        <f t="shared" si="1"/>
        <v>0</v>
      </c>
      <c r="AT8" s="56">
        <f t="shared" si="9"/>
        <v>8.8000000000000009E-2</v>
      </c>
      <c r="AU8" s="56">
        <f t="shared" si="10"/>
        <v>3.0380000000000003</v>
      </c>
      <c r="AV8" s="61">
        <f t="shared" si="2"/>
        <v>0.30954545454545457</v>
      </c>
      <c r="AW8" s="62">
        <v>4.4000000000000004</v>
      </c>
      <c r="AX8" s="56">
        <f t="shared" si="11"/>
        <v>4.5929365079365088</v>
      </c>
      <c r="AY8" s="63">
        <v>12.99</v>
      </c>
      <c r="AZ8" s="61">
        <f t="shared" si="12"/>
        <v>0.6612779060816012</v>
      </c>
      <c r="BA8" s="61">
        <f t="shared" si="13"/>
        <v>0.64642521109033801</v>
      </c>
      <c r="BB8" s="64"/>
      <c r="BC8" s="53"/>
      <c r="BD8" s="65">
        <f t="shared" si="14"/>
        <v>0</v>
      </c>
      <c r="BE8" s="56">
        <f t="shared" si="15"/>
        <v>0</v>
      </c>
      <c r="BF8" s="56">
        <f t="shared" si="16"/>
        <v>0</v>
      </c>
      <c r="BG8" s="41"/>
      <c r="BH8" t="s">
        <v>84</v>
      </c>
      <c r="BI8" t="s">
        <v>85</v>
      </c>
      <c r="BJ8" t="s">
        <v>86</v>
      </c>
    </row>
    <row r="9" spans="1:62" customFormat="1" ht="15" customHeight="1" x14ac:dyDescent="0.35">
      <c r="A9" s="40">
        <v>6</v>
      </c>
      <c r="B9" s="41"/>
      <c r="C9" s="41"/>
      <c r="D9" s="41"/>
      <c r="E9" s="41"/>
      <c r="F9" s="94" t="s">
        <v>74</v>
      </c>
      <c r="G9" s="43" t="s">
        <v>99</v>
      </c>
      <c r="H9" s="66" t="s">
        <v>100</v>
      </c>
      <c r="I9" s="66" t="s">
        <v>100</v>
      </c>
      <c r="J9" s="67" t="s">
        <v>101</v>
      </c>
      <c r="K9" s="43" t="s">
        <v>78</v>
      </c>
      <c r="L9" s="43" t="s">
        <v>102</v>
      </c>
      <c r="M9" s="41"/>
      <c r="N9" s="41" t="s">
        <v>103</v>
      </c>
      <c r="O9" s="45"/>
      <c r="P9" s="41" t="s">
        <v>81</v>
      </c>
      <c r="Q9" s="46"/>
      <c r="R9" s="47">
        <v>2.4500000000000002</v>
      </c>
      <c r="S9" s="41" t="s">
        <v>82</v>
      </c>
      <c r="T9" s="48" t="s">
        <v>104</v>
      </c>
      <c r="U9" s="49"/>
      <c r="V9" s="49"/>
      <c r="W9" s="49"/>
      <c r="X9" s="50">
        <v>35.56</v>
      </c>
      <c r="Y9" s="50">
        <v>26</v>
      </c>
      <c r="Z9" s="50">
        <v>18</v>
      </c>
      <c r="AA9" s="53"/>
      <c r="AB9" s="52">
        <v>6</v>
      </c>
      <c r="AC9" s="80">
        <f t="shared" si="3"/>
        <v>1.664208E-2</v>
      </c>
      <c r="AD9" s="53">
        <v>63</v>
      </c>
      <c r="AE9" s="54">
        <f t="shared" si="4"/>
        <v>22713.50696547547</v>
      </c>
      <c r="AF9" s="55">
        <v>3750</v>
      </c>
      <c r="AG9" s="56">
        <f t="shared" si="5"/>
        <v>0.1651</v>
      </c>
      <c r="AH9" s="41"/>
      <c r="AI9" s="57">
        <v>0</v>
      </c>
      <c r="AJ9" s="56">
        <f t="shared" si="6"/>
        <v>0</v>
      </c>
      <c r="AK9" s="56">
        <f t="shared" si="7"/>
        <v>2.6151</v>
      </c>
      <c r="AL9" s="58">
        <v>0.02</v>
      </c>
      <c r="AM9" s="56">
        <f t="shared" si="0"/>
        <v>6.2000000000000006E-2</v>
      </c>
      <c r="AN9" s="60"/>
      <c r="AO9" s="58">
        <v>0</v>
      </c>
      <c r="AP9" s="56">
        <f t="shared" si="8"/>
        <v>0</v>
      </c>
      <c r="AQ9" s="63"/>
      <c r="AR9" s="58">
        <v>0</v>
      </c>
      <c r="AS9" s="56">
        <f t="shared" si="1"/>
        <v>0</v>
      </c>
      <c r="AT9" s="56">
        <f t="shared" si="9"/>
        <v>6.2000000000000006E-2</v>
      </c>
      <c r="AU9" s="56">
        <f t="shared" si="10"/>
        <v>2.512</v>
      </c>
      <c r="AV9" s="61">
        <f t="shared" si="2"/>
        <v>0.18967741935483873</v>
      </c>
      <c r="AW9" s="62">
        <f>'[6]DI Quote '!AF14</f>
        <v>3.1</v>
      </c>
      <c r="AX9" s="56">
        <f t="shared" si="11"/>
        <v>3.2650999999999999</v>
      </c>
      <c r="AY9" s="63">
        <f>'[6]DI Quote '!AG14</f>
        <v>8.99</v>
      </c>
      <c r="AZ9" s="61">
        <f t="shared" si="12"/>
        <v>0.65517241379310354</v>
      </c>
      <c r="BA9" s="61">
        <f t="shared" si="13"/>
        <v>0.63680756395995552</v>
      </c>
      <c r="BB9" s="64"/>
      <c r="BC9" s="53"/>
      <c r="BD9" s="65">
        <f t="shared" si="14"/>
        <v>0</v>
      </c>
      <c r="BE9" s="56">
        <f t="shared" si="15"/>
        <v>0</v>
      </c>
      <c r="BF9" s="56">
        <f t="shared" si="16"/>
        <v>0</v>
      </c>
      <c r="BG9" s="41"/>
      <c r="BH9" t="s">
        <v>84</v>
      </c>
      <c r="BI9" t="s">
        <v>85</v>
      </c>
      <c r="BJ9" t="s">
        <v>86</v>
      </c>
    </row>
    <row r="10" spans="1:62" customFormat="1" ht="15" customHeight="1" x14ac:dyDescent="0.35">
      <c r="A10" s="40">
        <v>7</v>
      </c>
      <c r="B10" s="41"/>
      <c r="C10" s="41"/>
      <c r="D10" s="41"/>
      <c r="E10" s="41"/>
      <c r="F10" s="94" t="s">
        <v>74</v>
      </c>
      <c r="G10" s="43" t="s">
        <v>99</v>
      </c>
      <c r="H10" s="66" t="s">
        <v>105</v>
      </c>
      <c r="I10" s="66" t="s">
        <v>105</v>
      </c>
      <c r="J10" s="67" t="s">
        <v>101</v>
      </c>
      <c r="K10" s="43" t="s">
        <v>78</v>
      </c>
      <c r="L10" s="43" t="s">
        <v>102</v>
      </c>
      <c r="M10" s="41"/>
      <c r="N10" s="43" t="s">
        <v>106</v>
      </c>
      <c r="O10" s="45"/>
      <c r="P10" s="41" t="s">
        <v>81</v>
      </c>
      <c r="Q10" s="46"/>
      <c r="R10" s="47">
        <v>2.4500000000000002</v>
      </c>
      <c r="S10" s="41" t="s">
        <v>82</v>
      </c>
      <c r="T10" s="48" t="s">
        <v>104</v>
      </c>
      <c r="U10" s="49"/>
      <c r="V10" s="49"/>
      <c r="W10" s="49"/>
      <c r="X10" s="50">
        <v>35.56</v>
      </c>
      <c r="Y10" s="50">
        <v>26</v>
      </c>
      <c r="Z10" s="50">
        <v>18</v>
      </c>
      <c r="AA10" s="53"/>
      <c r="AB10" s="52">
        <v>6</v>
      </c>
      <c r="AC10" s="80">
        <f t="shared" si="3"/>
        <v>1.664208E-2</v>
      </c>
      <c r="AD10" s="53">
        <v>63</v>
      </c>
      <c r="AE10" s="54">
        <f t="shared" si="4"/>
        <v>22713.50696547547</v>
      </c>
      <c r="AF10" s="55">
        <v>3750</v>
      </c>
      <c r="AG10" s="56">
        <f t="shared" si="5"/>
        <v>0.1651</v>
      </c>
      <c r="AH10" s="68"/>
      <c r="AI10" s="57">
        <v>0</v>
      </c>
      <c r="AJ10" s="56">
        <f t="shared" si="6"/>
        <v>0</v>
      </c>
      <c r="AK10" s="56">
        <f t="shared" si="7"/>
        <v>2.6151</v>
      </c>
      <c r="AL10" s="58">
        <v>0.02</v>
      </c>
      <c r="AM10" s="56">
        <f t="shared" si="0"/>
        <v>6.2000000000000006E-2</v>
      </c>
      <c r="AN10" s="60"/>
      <c r="AO10" s="58">
        <v>0</v>
      </c>
      <c r="AP10" s="56">
        <f t="shared" si="8"/>
        <v>0</v>
      </c>
      <c r="AQ10" s="63"/>
      <c r="AR10" s="58">
        <v>0</v>
      </c>
      <c r="AS10" s="56">
        <f t="shared" si="1"/>
        <v>0</v>
      </c>
      <c r="AT10" s="56">
        <f t="shared" si="9"/>
        <v>6.2000000000000006E-2</v>
      </c>
      <c r="AU10" s="56">
        <f t="shared" si="10"/>
        <v>2.512</v>
      </c>
      <c r="AV10" s="61">
        <f t="shared" si="2"/>
        <v>0.18967741935483873</v>
      </c>
      <c r="AW10" s="62">
        <f>'[6]DI Quote '!AF15</f>
        <v>3.1</v>
      </c>
      <c r="AX10" s="56">
        <f t="shared" si="11"/>
        <v>3.2650999999999999</v>
      </c>
      <c r="AY10" s="63">
        <f>'[6]DI Quote '!AG15</f>
        <v>8.99</v>
      </c>
      <c r="AZ10" s="61">
        <f t="shared" si="12"/>
        <v>0.65517241379310354</v>
      </c>
      <c r="BA10" s="61">
        <f t="shared" si="13"/>
        <v>0.63680756395995552</v>
      </c>
      <c r="BB10" s="64"/>
      <c r="BC10" s="53"/>
      <c r="BD10" s="65">
        <f t="shared" si="14"/>
        <v>0</v>
      </c>
      <c r="BE10" s="56">
        <f t="shared" si="15"/>
        <v>0</v>
      </c>
      <c r="BF10" s="56">
        <f t="shared" si="16"/>
        <v>0</v>
      </c>
      <c r="BG10" s="41"/>
      <c r="BH10" t="s">
        <v>84</v>
      </c>
      <c r="BI10" t="s">
        <v>85</v>
      </c>
      <c r="BJ10" t="s">
        <v>86</v>
      </c>
    </row>
    <row r="11" spans="1:62" ht="15" customHeight="1" x14ac:dyDescent="0.35">
      <c r="A11" s="69">
        <v>8</v>
      </c>
      <c r="B11" s="70"/>
      <c r="C11" s="70"/>
      <c r="D11" s="41"/>
      <c r="E11" s="41"/>
      <c r="F11" s="41" t="s">
        <v>107</v>
      </c>
      <c r="G11" s="43" t="s">
        <v>99</v>
      </c>
      <c r="H11" s="71" t="s">
        <v>108</v>
      </c>
      <c r="I11" s="71" t="s">
        <v>108</v>
      </c>
      <c r="J11" s="67" t="s">
        <v>109</v>
      </c>
      <c r="K11" s="44" t="s">
        <v>110</v>
      </c>
      <c r="L11" s="43" t="s">
        <v>102</v>
      </c>
      <c r="M11" s="70"/>
      <c r="N11" s="43" t="s">
        <v>111</v>
      </c>
      <c r="O11" s="70"/>
      <c r="P11" s="41" t="s">
        <v>81</v>
      </c>
      <c r="Q11" s="72"/>
      <c r="R11" s="47">
        <v>2.16</v>
      </c>
      <c r="S11" s="41" t="s">
        <v>82</v>
      </c>
      <c r="T11" s="48" t="s">
        <v>112</v>
      </c>
      <c r="U11" s="49"/>
      <c r="V11" s="49"/>
      <c r="W11" s="49"/>
      <c r="X11" s="73">
        <v>34</v>
      </c>
      <c r="Y11" s="73">
        <v>15</v>
      </c>
      <c r="Z11" s="73">
        <v>22</v>
      </c>
      <c r="AA11" s="74"/>
      <c r="AB11" s="75">
        <v>6</v>
      </c>
      <c r="AC11" s="80">
        <f t="shared" si="3"/>
        <v>1.1220000000000001E-2</v>
      </c>
      <c r="AD11" s="53">
        <v>63</v>
      </c>
      <c r="AE11" s="54">
        <f t="shared" si="4"/>
        <v>33689.839572192512</v>
      </c>
      <c r="AF11" s="55">
        <v>3750</v>
      </c>
      <c r="AG11" s="76">
        <f t="shared" si="5"/>
        <v>0.11130952380952382</v>
      </c>
      <c r="AH11" s="70"/>
      <c r="AI11" s="57">
        <v>0</v>
      </c>
      <c r="AJ11" s="56">
        <f t="shared" si="6"/>
        <v>0</v>
      </c>
      <c r="AK11" s="56">
        <f t="shared" si="7"/>
        <v>2.2713095238095238</v>
      </c>
      <c r="AL11" s="58">
        <v>0.02</v>
      </c>
      <c r="AM11" s="76">
        <f t="shared" si="0"/>
        <v>5.7999999999999996E-2</v>
      </c>
      <c r="AN11" s="60"/>
      <c r="AO11" s="58">
        <v>0.02</v>
      </c>
      <c r="AP11" s="56">
        <f t="shared" si="8"/>
        <v>5.7999999999999996E-2</v>
      </c>
      <c r="AQ11" s="16"/>
      <c r="AR11" s="58">
        <v>0</v>
      </c>
      <c r="AS11" s="76">
        <f t="shared" si="1"/>
        <v>0</v>
      </c>
      <c r="AT11" s="56">
        <f t="shared" si="9"/>
        <v>0.11599999999999999</v>
      </c>
      <c r="AU11" s="56">
        <f t="shared" ref="AU11" si="17">IF(ISERROR(R11+AT11),"",R11+AT11)</f>
        <v>2.2760000000000002</v>
      </c>
      <c r="AV11" s="61">
        <f t="shared" ref="AV11" si="18">IF(ISERROR((AW11-AU11)/AW11),"",(AW11-AU11)/AW11)</f>
        <v>0.21517241379310334</v>
      </c>
      <c r="AW11" s="62">
        <v>2.9</v>
      </c>
      <c r="AX11" s="56">
        <f t="shared" si="11"/>
        <v>3.0113095238095235</v>
      </c>
      <c r="AY11" s="63">
        <f>'[6]DI Quote '!AG16</f>
        <v>8.99</v>
      </c>
      <c r="AZ11" s="61">
        <f t="shared" si="12"/>
        <v>0.67741935483870963</v>
      </c>
      <c r="BA11" s="61">
        <f t="shared" si="13"/>
        <v>0.66503787276868487</v>
      </c>
      <c r="BB11" s="64"/>
      <c r="BC11" s="53"/>
      <c r="BD11" s="65">
        <f t="shared" si="14"/>
        <v>0</v>
      </c>
      <c r="BE11" s="56">
        <f t="shared" si="15"/>
        <v>0</v>
      </c>
      <c r="BF11" s="56">
        <f t="shared" si="16"/>
        <v>0</v>
      </c>
      <c r="BG11" s="70"/>
      <c r="BH11" t="s">
        <v>84</v>
      </c>
      <c r="BI11" t="s">
        <v>85</v>
      </c>
      <c r="BJ11" t="s">
        <v>86</v>
      </c>
    </row>
    <row r="12" spans="1:62" x14ac:dyDescent="0.35">
      <c r="AV12" s="7"/>
      <c r="AY12" s="8"/>
      <c r="AZ12" s="8"/>
      <c r="BA12" s="7"/>
      <c r="BB12" s="77"/>
      <c r="BD12" s="77"/>
    </row>
  </sheetData>
  <sheetProtection insertRows="0" deleteRows="0" sort="0"/>
  <protectedRanges>
    <protectedRange sqref="AY12:BD12 AG4:AG7 AC4:AE8 AX4:AX8 Z13:AX216 AZ4:BA8 AG8:AH8 A4:T8 AJ4:AV8 Z12:AV12 N10:N11 A12:Y216" name="Range1"/>
    <protectedRange sqref="U4:AA8" name="Range1_2"/>
    <protectedRange sqref="AF4:AF8" name="Range1_3"/>
    <protectedRange sqref="AH4:AI4 AH5:AH7 AI5:AI8" name="Range1_4"/>
    <protectedRange sqref="AY4:AY8" name="Range1_5"/>
    <protectedRange sqref="BB4:BB8" name="Range1_6"/>
    <protectedRange sqref="AX9:AX10 AZ9:BA10 AA9:AA10 AC9:AE10 AG9:AH10 A9:T9 AJ9:AV10 AL11 A10:M10 O10:T10 AU11:AV11 P11" name="Range1_1"/>
    <protectedRange sqref="U9:Z10" name="Range1_2_1"/>
    <protectedRange sqref="AF9:AF10" name="Range1_3_1"/>
    <protectedRange sqref="AI9:AI10" name="Range1_4_1"/>
    <protectedRange sqref="AY9:AY10" name="Range1_5_1"/>
    <protectedRange sqref="BB9:BC10 BC4:BC8" name="Range1_6_1"/>
    <protectedRange sqref="AX11 AZ11:BA11 X11:AE11 AG11:AH11 A11:M11 AJ11:AK11 AM11:AT11 O11 Q11:T11" name="Range1_7"/>
    <protectedRange sqref="U11:W11" name="Range1_2_2"/>
    <protectedRange sqref="AF11" name="Range1_3_2"/>
    <protectedRange sqref="AI11" name="Range1_4_2"/>
    <protectedRange sqref="AY11" name="Range1_5_2"/>
    <protectedRange sqref="BB11:BC11" name="Range1_6_2"/>
  </protectedRanges>
  <mergeCells count="7">
    <mergeCell ref="AU2:BA2"/>
    <mergeCell ref="S1:AG1"/>
    <mergeCell ref="Q2:R2"/>
    <mergeCell ref="U2:W2"/>
    <mergeCell ref="X2:AA2"/>
    <mergeCell ref="AH2:AJ2"/>
    <mergeCell ref="AL2:AT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2025-06-27T18:35:06Z</dcterms:created>
  <dcterms:modified xsi:type="dcterms:W3CDTF">2025-07-01T00:19:23Z</dcterms:modified>
</cp:coreProperties>
</file>