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E7E15654-C26E-4546-BE1A-3E58600D16E9}" xr6:coauthVersionLast="47" xr6:coauthVersionMax="47" xr10:uidLastSave="{00000000-0000-0000-0000-000000000000}"/>
  <bookViews>
    <workbookView xWindow="-110" yWindow="-110" windowWidth="19420" windowHeight="10300" xr2:uid="{5D34F6C5-D545-4F84-B6D7-A39A754AF022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D">'[1]other data'!$T$2:$T$5</definedName>
    <definedName name="Artwork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rands">'[1]other data'!$K$2:$K$48</definedName>
    <definedName name="CATEGORY">[3]Sheet1!$DW$2:$DW$3</definedName>
    <definedName name="categoryfinal">'[4]Import Quote Sheet'!$A$90:$A$190</definedName>
    <definedName name="chargeback">'[1]other data'!$B$2:$B$6</definedName>
    <definedName name="colour">[3]Sheet1!$EH$2:$EH$3</definedName>
    <definedName name="countries">'[1]other data'!$I$3:$I$249</definedName>
    <definedName name="Decorative_Accessories">#REF!</definedName>
    <definedName name="Decorative_Pillows_Inserts_Covers">#REF!</definedName>
    <definedName name="diffgrp">'[1]diff group head'!$A$2:$A$47</definedName>
    <definedName name="DIFFS">'[1]other data'!$AF$2:$AF$13</definedName>
    <definedName name="Down_Comforters">#REF!</definedName>
    <definedName name="Duvet_Covers">#REF!</definedName>
    <definedName name="Electrics">#REF!</definedName>
    <definedName name="Exchange_Rate">[5]Costs!$J$11</definedName>
    <definedName name="finalports">'[4]Import Quote Sheet'!$B$90:$B$123</definedName>
    <definedName name="foam">[3]Sheet1!$EC$2:$EC$3</definedName>
    <definedName name="freight">'[1]other data'!$AC$3:$AC$14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KD">[3]Sheet1!$DS$2:$DS$2</definedName>
    <definedName name="Kids_Bath">#REF!</definedName>
    <definedName name="Kids_or_Teen">#REF!</definedName>
    <definedName name="Lighting_or_Candleholders">#REF!</definedName>
    <definedName name="loctype">'[1]other data'!$BN$2:$BN$6</definedName>
    <definedName name="M">[3]Sheet1!$EA$2:$EA$3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RDERTYPE">'[1]other data'!$AN$2:$AN$6</definedName>
    <definedName name="OTB">'[1]other data'!$R$2:$R$14</definedName>
    <definedName name="Outdoor">#REF!</definedName>
    <definedName name="PACK">[3]Sheet1!$EE$2:$EE$3</definedName>
    <definedName name="Pet_Care">#REF!</definedName>
    <definedName name="Pillow_Shams">#REF!</definedName>
    <definedName name="Pillowcases">#REF!</definedName>
    <definedName name="po_type">'[1]other data'!$AU$2:$AU$11</definedName>
    <definedName name="PORT_IFF">[6]a!$A$10:$B$35</definedName>
    <definedName name="POtype">#REF!</definedName>
    <definedName name="Prints">#REF!</definedName>
    <definedName name="QSFOB">[7]Q1!$C$38</definedName>
    <definedName name="Quilts">#REF!</definedName>
    <definedName name="runnum">'[1]other data'!$BI$2:$BI$18</definedName>
    <definedName name="scalenum">'[1]other data'!$BG$2:$BG$18</definedName>
    <definedName name="Seasonal">#REF!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UPPLIER">'[1]vendor info'!$A$4:$A$400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wels_Bath_Sheets">#REF!</definedName>
    <definedName name="UDA3A">'[1]other data'!$AY$2:$AY$4</definedName>
    <definedName name="UDA3B">'[1]other data'!$AZ$2:$AZ$6</definedName>
    <definedName name="UNIT">[3]Sheet1!$EF$2:$EF$3</definedName>
    <definedName name="upc">'[1]other data'!$AH$2:$AH$10</definedName>
    <definedName name="UPC1A">'[1]other data'!$BD$2:$BD$5</definedName>
    <definedName name="UPC2A">'[1]other data'!$BF$2:$BF$5</definedName>
    <definedName name="WAREHOUSE">'[1]other data'!$BL$2:$BL$24</definedName>
    <definedName name="Window_Treatments_Hardware_Accessories">#REF!</definedName>
    <definedName name="Window_Treatments_Hardware_Accessories.">#REF!</definedName>
    <definedName name="wood">[3]Sheet1!$EG$2:$EG$3</definedName>
    <definedName name="YNE">'[1]other data'!$BB$2:$BB$5</definedName>
    <definedName name="YNES">'[1]other data'!$BR$2:$BR$6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40" i="1" l="1"/>
  <c r="BB40" i="1" s="1"/>
  <c r="AU40" i="1"/>
  <c r="AR40" i="1"/>
  <c r="AN40" i="1"/>
  <c r="AL40" i="1"/>
  <c r="AJ40" i="1"/>
  <c r="AG40" i="1"/>
  <c r="AA40" i="1"/>
  <c r="AB40" i="1" s="1"/>
  <c r="AD40" i="1" s="1"/>
  <c r="AH40" i="1" s="1"/>
  <c r="R40" i="1"/>
  <c r="AZ39" i="1"/>
  <c r="BB39" i="1" s="1"/>
  <c r="AU39" i="1"/>
  <c r="AR39" i="1"/>
  <c r="AN39" i="1"/>
  <c r="AL39" i="1"/>
  <c r="AJ39" i="1"/>
  <c r="AG39" i="1"/>
  <c r="AA39" i="1"/>
  <c r="AB39" i="1" s="1"/>
  <c r="AD39" i="1" s="1"/>
  <c r="AH39" i="1" s="1"/>
  <c r="R39" i="1"/>
  <c r="AZ38" i="1"/>
  <c r="BB38" i="1" s="1"/>
  <c r="AU38" i="1"/>
  <c r="AR38" i="1"/>
  <c r="AN38" i="1"/>
  <c r="AL38" i="1"/>
  <c r="AJ38" i="1"/>
  <c r="AG38" i="1"/>
  <c r="AA38" i="1"/>
  <c r="AB38" i="1" s="1"/>
  <c r="AD38" i="1" s="1"/>
  <c r="AH38" i="1" s="1"/>
  <c r="R38" i="1"/>
  <c r="AZ37" i="1"/>
  <c r="AU37" i="1"/>
  <c r="AR37" i="1"/>
  <c r="AN37" i="1"/>
  <c r="AL37" i="1"/>
  <c r="AJ37" i="1"/>
  <c r="AG37" i="1"/>
  <c r="AA37" i="1"/>
  <c r="AB37" i="1" s="1"/>
  <c r="AD37" i="1" s="1"/>
  <c r="R37" i="1"/>
  <c r="AZ36" i="1"/>
  <c r="BB36" i="1" s="1"/>
  <c r="AU36" i="1"/>
  <c r="AR36" i="1"/>
  <c r="AO36" i="1"/>
  <c r="AN36" i="1"/>
  <c r="AL36" i="1"/>
  <c r="AJ36" i="1"/>
  <c r="AG36" i="1"/>
  <c r="AA36" i="1"/>
  <c r="AB36" i="1" s="1"/>
  <c r="AD36" i="1" s="1"/>
  <c r="AH36" i="1" s="1"/>
  <c r="R36" i="1"/>
  <c r="AZ35" i="1"/>
  <c r="BB35" i="1" s="1"/>
  <c r="AU35" i="1"/>
  <c r="AR35" i="1"/>
  <c r="AN35" i="1"/>
  <c r="AL35" i="1"/>
  <c r="AJ35" i="1"/>
  <c r="AG35" i="1"/>
  <c r="AA35" i="1"/>
  <c r="AB35" i="1" s="1"/>
  <c r="AD35" i="1" s="1"/>
  <c r="AH35" i="1" s="1"/>
  <c r="R35" i="1"/>
  <c r="AZ34" i="1"/>
  <c r="BB34" i="1" s="1"/>
  <c r="AU34" i="1"/>
  <c r="AR34" i="1"/>
  <c r="AN34" i="1"/>
  <c r="AL34" i="1"/>
  <c r="AJ34" i="1"/>
  <c r="AG34" i="1"/>
  <c r="AA34" i="1"/>
  <c r="AB34" i="1" s="1"/>
  <c r="AD34" i="1" s="1"/>
  <c r="AH34" i="1" s="1"/>
  <c r="R34" i="1"/>
  <c r="AZ33" i="1"/>
  <c r="AO33" i="1" s="1"/>
  <c r="AU33" i="1"/>
  <c r="AR33" i="1"/>
  <c r="AN33" i="1"/>
  <c r="AL33" i="1"/>
  <c r="AJ33" i="1"/>
  <c r="AG33" i="1"/>
  <c r="AA33" i="1"/>
  <c r="AB33" i="1" s="1"/>
  <c r="AD33" i="1" s="1"/>
  <c r="AH33" i="1" s="1"/>
  <c r="R33" i="1"/>
  <c r="AZ32" i="1"/>
  <c r="AO32" i="1" s="1"/>
  <c r="AU32" i="1"/>
  <c r="AR32" i="1"/>
  <c r="AN32" i="1"/>
  <c r="AL32" i="1"/>
  <c r="AJ32" i="1"/>
  <c r="AG32" i="1"/>
  <c r="AA32" i="1"/>
  <c r="AB32" i="1" s="1"/>
  <c r="AD32" i="1" s="1"/>
  <c r="AH32" i="1" s="1"/>
  <c r="R32" i="1"/>
  <c r="AZ31" i="1"/>
  <c r="BB31" i="1" s="1"/>
  <c r="AU31" i="1"/>
  <c r="AR31" i="1"/>
  <c r="AN31" i="1"/>
  <c r="AL31" i="1"/>
  <c r="AJ31" i="1"/>
  <c r="AG31" i="1"/>
  <c r="AA31" i="1"/>
  <c r="AB31" i="1" s="1"/>
  <c r="AD31" i="1" s="1"/>
  <c r="AH31" i="1" s="1"/>
  <c r="R31" i="1"/>
  <c r="AZ30" i="1"/>
  <c r="BB30" i="1" s="1"/>
  <c r="AU30" i="1"/>
  <c r="AR30" i="1"/>
  <c r="AN30" i="1"/>
  <c r="AL30" i="1"/>
  <c r="AJ30" i="1"/>
  <c r="AG30" i="1"/>
  <c r="AA30" i="1"/>
  <c r="AB30" i="1" s="1"/>
  <c r="AD30" i="1" s="1"/>
  <c r="AH30" i="1" s="1"/>
  <c r="R30" i="1"/>
  <c r="AZ29" i="1"/>
  <c r="BB29" i="1" s="1"/>
  <c r="AU29" i="1"/>
  <c r="AR29" i="1"/>
  <c r="AO29" i="1"/>
  <c r="AN29" i="1"/>
  <c r="AL29" i="1"/>
  <c r="AJ29" i="1"/>
  <c r="AG29" i="1"/>
  <c r="AA29" i="1"/>
  <c r="AB29" i="1" s="1"/>
  <c r="AD29" i="1" s="1"/>
  <c r="AH29" i="1" s="1"/>
  <c r="R29" i="1"/>
  <c r="AZ28" i="1"/>
  <c r="AU28" i="1"/>
  <c r="AR28" i="1"/>
  <c r="AN28" i="1"/>
  <c r="AL28" i="1"/>
  <c r="AJ28" i="1"/>
  <c r="AG28" i="1"/>
  <c r="AA28" i="1"/>
  <c r="AB28" i="1" s="1"/>
  <c r="AD28" i="1" s="1"/>
  <c r="AH28" i="1" s="1"/>
  <c r="R28" i="1"/>
  <c r="AZ27" i="1"/>
  <c r="AO27" i="1" s="1"/>
  <c r="AU27" i="1"/>
  <c r="AR27" i="1"/>
  <c r="AN27" i="1"/>
  <c r="AL27" i="1"/>
  <c r="AJ27" i="1"/>
  <c r="AG27" i="1"/>
  <c r="AA27" i="1"/>
  <c r="AB27" i="1" s="1"/>
  <c r="AD27" i="1" s="1"/>
  <c r="AH27" i="1" s="1"/>
  <c r="R27" i="1"/>
  <c r="AZ26" i="1"/>
  <c r="BB26" i="1" s="1"/>
  <c r="AU26" i="1"/>
  <c r="AR26" i="1"/>
  <c r="AO26" i="1"/>
  <c r="AN26" i="1"/>
  <c r="AL26" i="1"/>
  <c r="AJ26" i="1"/>
  <c r="AG26" i="1"/>
  <c r="AA26" i="1"/>
  <c r="AB26" i="1" s="1"/>
  <c r="AD26" i="1" s="1"/>
  <c r="AH26" i="1" s="1"/>
  <c r="R26" i="1"/>
  <c r="AZ25" i="1"/>
  <c r="BB25" i="1" s="1"/>
  <c r="AU25" i="1"/>
  <c r="AR25" i="1"/>
  <c r="AN25" i="1"/>
  <c r="AL25" i="1"/>
  <c r="AJ25" i="1"/>
  <c r="AG25" i="1"/>
  <c r="AA25" i="1"/>
  <c r="AB25" i="1" s="1"/>
  <c r="AD25" i="1" s="1"/>
  <c r="AH25" i="1" s="1"/>
  <c r="R25" i="1"/>
  <c r="AZ24" i="1"/>
  <c r="AO24" i="1" s="1"/>
  <c r="AU24" i="1"/>
  <c r="AR24" i="1"/>
  <c r="AN24" i="1"/>
  <c r="AL24" i="1"/>
  <c r="AJ24" i="1"/>
  <c r="AG24" i="1"/>
  <c r="AA24" i="1"/>
  <c r="AB24" i="1" s="1"/>
  <c r="AD24" i="1" s="1"/>
  <c r="AH24" i="1" s="1"/>
  <c r="R24" i="1"/>
  <c r="AZ23" i="1"/>
  <c r="AO23" i="1" s="1"/>
  <c r="AU23" i="1"/>
  <c r="AR23" i="1"/>
  <c r="AN23" i="1"/>
  <c r="AL23" i="1"/>
  <c r="AJ23" i="1"/>
  <c r="AG23" i="1"/>
  <c r="AA23" i="1"/>
  <c r="AB23" i="1" s="1"/>
  <c r="AD23" i="1" s="1"/>
  <c r="AH23" i="1" s="1"/>
  <c r="R23" i="1"/>
  <c r="AZ22" i="1"/>
  <c r="BB22" i="1" s="1"/>
  <c r="AU22" i="1"/>
  <c r="AR22" i="1"/>
  <c r="AO22" i="1"/>
  <c r="AN22" i="1"/>
  <c r="AL22" i="1"/>
  <c r="AJ22" i="1"/>
  <c r="AG22" i="1"/>
  <c r="AA22" i="1"/>
  <c r="AB22" i="1" s="1"/>
  <c r="AD22" i="1" s="1"/>
  <c r="R22" i="1"/>
  <c r="AZ21" i="1"/>
  <c r="BB21" i="1" s="1"/>
  <c r="AU21" i="1"/>
  <c r="AR21" i="1"/>
  <c r="AN21" i="1"/>
  <c r="AL21" i="1"/>
  <c r="AJ21" i="1"/>
  <c r="AG21" i="1"/>
  <c r="AA21" i="1"/>
  <c r="AB21" i="1" s="1"/>
  <c r="AD21" i="1" s="1"/>
  <c r="R21" i="1"/>
  <c r="AZ20" i="1"/>
  <c r="BB20" i="1" s="1"/>
  <c r="AU20" i="1"/>
  <c r="AR20" i="1"/>
  <c r="AN20" i="1"/>
  <c r="AL20" i="1"/>
  <c r="AJ20" i="1"/>
  <c r="AG20" i="1"/>
  <c r="AA20" i="1"/>
  <c r="AB20" i="1" s="1"/>
  <c r="AD20" i="1" s="1"/>
  <c r="R20" i="1"/>
  <c r="AZ19" i="1"/>
  <c r="AO19" i="1" s="1"/>
  <c r="AU19" i="1"/>
  <c r="AR19" i="1"/>
  <c r="AN19" i="1"/>
  <c r="AL19" i="1"/>
  <c r="AJ19" i="1"/>
  <c r="AG19" i="1"/>
  <c r="AA19" i="1"/>
  <c r="AB19" i="1" s="1"/>
  <c r="AD19" i="1" s="1"/>
  <c r="AH19" i="1" s="1"/>
  <c r="R19" i="1"/>
  <c r="AZ18" i="1"/>
  <c r="AO18" i="1" s="1"/>
  <c r="AU18" i="1"/>
  <c r="AR18" i="1"/>
  <c r="AN18" i="1"/>
  <c r="AL18" i="1"/>
  <c r="AJ18" i="1"/>
  <c r="AG18" i="1"/>
  <c r="AA18" i="1"/>
  <c r="AB18" i="1" s="1"/>
  <c r="AD18" i="1" s="1"/>
  <c r="AH18" i="1" s="1"/>
  <c r="R18" i="1"/>
  <c r="AZ17" i="1"/>
  <c r="BB17" i="1" s="1"/>
  <c r="AU17" i="1"/>
  <c r="AR17" i="1"/>
  <c r="AO17" i="1"/>
  <c r="AN17" i="1"/>
  <c r="AL17" i="1"/>
  <c r="AJ17" i="1"/>
  <c r="AG17" i="1"/>
  <c r="AB17" i="1"/>
  <c r="AD17" i="1" s="1"/>
  <c r="AA17" i="1"/>
  <c r="R17" i="1"/>
  <c r="AZ16" i="1"/>
  <c r="BB16" i="1" s="1"/>
  <c r="AU16" i="1"/>
  <c r="AR16" i="1"/>
  <c r="AO16" i="1"/>
  <c r="AN16" i="1"/>
  <c r="AL16" i="1"/>
  <c r="AJ16" i="1"/>
  <c r="AV16" i="1" s="1"/>
  <c r="AG16" i="1"/>
  <c r="AA16" i="1"/>
  <c r="AB16" i="1" s="1"/>
  <c r="AD16" i="1" s="1"/>
  <c r="AH16" i="1" s="1"/>
  <c r="AW16" i="1" s="1"/>
  <c r="AX16" i="1" s="1"/>
  <c r="R16" i="1"/>
  <c r="AZ15" i="1"/>
  <c r="BB15" i="1" s="1"/>
  <c r="AU15" i="1"/>
  <c r="AR15" i="1"/>
  <c r="AN15" i="1"/>
  <c r="AL15" i="1"/>
  <c r="AJ15" i="1"/>
  <c r="AG15" i="1"/>
  <c r="AA15" i="1"/>
  <c r="AB15" i="1" s="1"/>
  <c r="AD15" i="1" s="1"/>
  <c r="AH15" i="1" s="1"/>
  <c r="R15" i="1"/>
  <c r="AZ14" i="1"/>
  <c r="AU14" i="1"/>
  <c r="AR14" i="1"/>
  <c r="AN14" i="1"/>
  <c r="AL14" i="1"/>
  <c r="AJ14" i="1"/>
  <c r="AG14" i="1"/>
  <c r="AA14" i="1"/>
  <c r="AB14" i="1" s="1"/>
  <c r="AD14" i="1" s="1"/>
  <c r="AH14" i="1" s="1"/>
  <c r="R14" i="1"/>
  <c r="AZ13" i="1"/>
  <c r="AO13" i="1" s="1"/>
  <c r="AU13" i="1"/>
  <c r="AR13" i="1"/>
  <c r="AN13" i="1"/>
  <c r="AL13" i="1"/>
  <c r="AJ13" i="1"/>
  <c r="AG13" i="1"/>
  <c r="AA13" i="1"/>
  <c r="AB13" i="1" s="1"/>
  <c r="AD13" i="1" s="1"/>
  <c r="AH13" i="1" s="1"/>
  <c r="R13" i="1"/>
  <c r="AZ12" i="1"/>
  <c r="BB12" i="1" s="1"/>
  <c r="AU12" i="1"/>
  <c r="AR12" i="1"/>
  <c r="AN12" i="1"/>
  <c r="AL12" i="1"/>
  <c r="AJ12" i="1"/>
  <c r="AG12" i="1"/>
  <c r="AA12" i="1"/>
  <c r="AB12" i="1" s="1"/>
  <c r="AD12" i="1" s="1"/>
  <c r="AH12" i="1" s="1"/>
  <c r="R12" i="1"/>
  <c r="AZ11" i="1"/>
  <c r="BB11" i="1" s="1"/>
  <c r="AU11" i="1"/>
  <c r="AR11" i="1"/>
  <c r="AN11" i="1"/>
  <c r="AL11" i="1"/>
  <c r="AJ11" i="1"/>
  <c r="AG11" i="1"/>
  <c r="AA11" i="1"/>
  <c r="AB11" i="1" s="1"/>
  <c r="AD11" i="1" s="1"/>
  <c r="AH11" i="1" s="1"/>
  <c r="R11" i="1"/>
  <c r="AZ10" i="1"/>
  <c r="AO10" i="1" s="1"/>
  <c r="AU10" i="1"/>
  <c r="AR10" i="1"/>
  <c r="AN10" i="1"/>
  <c r="AL10" i="1"/>
  <c r="AJ10" i="1"/>
  <c r="AG10" i="1"/>
  <c r="AA10" i="1"/>
  <c r="AB10" i="1" s="1"/>
  <c r="AD10" i="1" s="1"/>
  <c r="R10" i="1"/>
  <c r="AZ9" i="1"/>
  <c r="AO9" i="1" s="1"/>
  <c r="AU9" i="1"/>
  <c r="AR9" i="1"/>
  <c r="AN9" i="1"/>
  <c r="AL9" i="1"/>
  <c r="AJ9" i="1"/>
  <c r="AG9" i="1"/>
  <c r="AA9" i="1"/>
  <c r="AB9" i="1" s="1"/>
  <c r="AD9" i="1" s="1"/>
  <c r="AH9" i="1" s="1"/>
  <c r="R9" i="1"/>
  <c r="AZ8" i="1"/>
  <c r="BB8" i="1" s="1"/>
  <c r="AU8" i="1"/>
  <c r="AR8" i="1"/>
  <c r="AN8" i="1"/>
  <c r="AL8" i="1"/>
  <c r="AJ8" i="1"/>
  <c r="AG8" i="1"/>
  <c r="AA8" i="1"/>
  <c r="AB8" i="1" s="1"/>
  <c r="AD8" i="1" s="1"/>
  <c r="R8" i="1"/>
  <c r="AZ7" i="1"/>
  <c r="BB7" i="1" s="1"/>
  <c r="AU7" i="1"/>
  <c r="AR7" i="1"/>
  <c r="AN7" i="1"/>
  <c r="AL7" i="1"/>
  <c r="AJ7" i="1"/>
  <c r="AG7" i="1"/>
  <c r="AA7" i="1"/>
  <c r="AB7" i="1" s="1"/>
  <c r="AD7" i="1" s="1"/>
  <c r="AH7" i="1" s="1"/>
  <c r="R7" i="1"/>
  <c r="AZ6" i="1"/>
  <c r="BB6" i="1" s="1"/>
  <c r="AU6" i="1"/>
  <c r="AR6" i="1"/>
  <c r="AN6" i="1"/>
  <c r="AL6" i="1"/>
  <c r="AJ6" i="1"/>
  <c r="AG6" i="1"/>
  <c r="AA6" i="1"/>
  <c r="AB6" i="1" s="1"/>
  <c r="AD6" i="1" s="1"/>
  <c r="R6" i="1"/>
  <c r="AZ5" i="1"/>
  <c r="AO5" i="1" s="1"/>
  <c r="AU5" i="1"/>
  <c r="AR5" i="1"/>
  <c r="AN5" i="1"/>
  <c r="AL5" i="1"/>
  <c r="AJ5" i="1"/>
  <c r="AG5" i="1"/>
  <c r="AB5" i="1"/>
  <c r="AD5" i="1" s="1"/>
  <c r="AA5" i="1"/>
  <c r="R5" i="1"/>
  <c r="AZ4" i="1"/>
  <c r="AO4" i="1" s="1"/>
  <c r="AU4" i="1"/>
  <c r="AR4" i="1"/>
  <c r="AN4" i="1"/>
  <c r="AL4" i="1"/>
  <c r="AJ4" i="1"/>
  <c r="AG4" i="1"/>
  <c r="AA4" i="1"/>
  <c r="AB4" i="1" s="1"/>
  <c r="AD4" i="1" s="1"/>
  <c r="R4" i="1"/>
  <c r="AZ3" i="1"/>
  <c r="AO3" i="1" s="1"/>
  <c r="AU3" i="1"/>
  <c r="AR3" i="1"/>
  <c r="AN3" i="1"/>
  <c r="AL3" i="1"/>
  <c r="AJ3" i="1"/>
  <c r="AG3" i="1"/>
  <c r="AA3" i="1"/>
  <c r="AB3" i="1" s="1"/>
  <c r="AD3" i="1" s="1"/>
  <c r="AH3" i="1" s="1"/>
  <c r="R3" i="1"/>
  <c r="AZ2" i="1"/>
  <c r="BB2" i="1" s="1"/>
  <c r="AU2" i="1"/>
  <c r="AR2" i="1"/>
  <c r="AO2" i="1"/>
  <c r="AN2" i="1"/>
  <c r="AL2" i="1"/>
  <c r="AJ2" i="1"/>
  <c r="AG2" i="1"/>
  <c r="AA2" i="1"/>
  <c r="AB2" i="1" s="1"/>
  <c r="AD2" i="1" s="1"/>
  <c r="AH2" i="1" s="1"/>
  <c r="R2" i="1"/>
  <c r="AV24" i="1" l="1"/>
  <c r="BB24" i="1"/>
  <c r="AV4" i="1"/>
  <c r="AV29" i="1"/>
  <c r="BB33" i="1"/>
  <c r="AV10" i="1"/>
  <c r="AV19" i="1"/>
  <c r="AW19" i="1" s="1"/>
  <c r="AX19" i="1" s="1"/>
  <c r="BB4" i="1"/>
  <c r="AV21" i="1"/>
  <c r="AO25" i="1"/>
  <c r="AV25" i="1" s="1"/>
  <c r="AW25" i="1" s="1"/>
  <c r="AX25" i="1" s="1"/>
  <c r="AO12" i="1"/>
  <c r="AV12" i="1" s="1"/>
  <c r="AW12" i="1" s="1"/>
  <c r="AX12" i="1" s="1"/>
  <c r="AH8" i="1"/>
  <c r="AH5" i="1"/>
  <c r="AH17" i="1"/>
  <c r="AH20" i="1"/>
  <c r="AO21" i="1"/>
  <c r="AW24" i="1"/>
  <c r="AX24" i="1" s="1"/>
  <c r="AV27" i="1"/>
  <c r="AW27" i="1" s="1"/>
  <c r="AX27" i="1" s="1"/>
  <c r="AV6" i="1"/>
  <c r="AO7" i="1"/>
  <c r="AH22" i="1"/>
  <c r="AO31" i="1"/>
  <c r="AV31" i="1" s="1"/>
  <c r="AW31" i="1" s="1"/>
  <c r="AX31" i="1" s="1"/>
  <c r="AO39" i="1"/>
  <c r="AV39" i="1" s="1"/>
  <c r="AW39" i="1" s="1"/>
  <c r="AX39" i="1" s="1"/>
  <c r="AV18" i="1"/>
  <c r="AW18" i="1" s="1"/>
  <c r="AX18" i="1" s="1"/>
  <c r="BB3" i="1"/>
  <c r="AO6" i="1"/>
  <c r="AV13" i="1"/>
  <c r="AW13" i="1" s="1"/>
  <c r="AX13" i="1" s="1"/>
  <c r="AV22" i="1"/>
  <c r="AO35" i="1"/>
  <c r="AV35" i="1" s="1"/>
  <c r="AW35" i="1" s="1"/>
  <c r="AX35" i="1" s="1"/>
  <c r="AO30" i="1"/>
  <c r="AV30" i="1" s="1"/>
  <c r="AW30" i="1" s="1"/>
  <c r="AX30" i="1" s="1"/>
  <c r="AH4" i="1"/>
  <c r="AW4" i="1" s="1"/>
  <c r="AX4" i="1" s="1"/>
  <c r="AV9" i="1"/>
  <c r="AW9" i="1" s="1"/>
  <c r="AX9" i="1" s="1"/>
  <c r="AV17" i="1"/>
  <c r="AW17" i="1" s="1"/>
  <c r="AX17" i="1" s="1"/>
  <c r="BB19" i="1"/>
  <c r="AH21" i="1"/>
  <c r="AW21" i="1" s="1"/>
  <c r="AX21" i="1" s="1"/>
  <c r="AO34" i="1"/>
  <c r="AV34" i="1" s="1"/>
  <c r="AW34" i="1" s="1"/>
  <c r="AX34" i="1" s="1"/>
  <c r="AH37" i="1"/>
  <c r="AO38" i="1"/>
  <c r="AV38" i="1" s="1"/>
  <c r="AV32" i="1"/>
  <c r="AW32" i="1" s="1"/>
  <c r="AX32" i="1" s="1"/>
  <c r="AV33" i="1"/>
  <c r="AW33" i="1" s="1"/>
  <c r="AX33" i="1" s="1"/>
  <c r="AV3" i="1"/>
  <c r="AW3" i="1" s="1"/>
  <c r="AX3" i="1" s="1"/>
  <c r="BB5" i="1"/>
  <c r="AW2" i="1"/>
  <c r="AX2" i="1" s="1"/>
  <c r="BB9" i="1"/>
  <c r="AV36" i="1"/>
  <c r="AV5" i="1"/>
  <c r="AW5" i="1" s="1"/>
  <c r="AX5" i="1" s="1"/>
  <c r="AW36" i="1"/>
  <c r="AX36" i="1" s="1"/>
  <c r="AH6" i="1"/>
  <c r="AV7" i="1"/>
  <c r="AW7" i="1" s="1"/>
  <c r="AX7" i="1" s="1"/>
  <c r="AO8" i="1"/>
  <c r="AV8" i="1" s="1"/>
  <c r="AW8" i="1" s="1"/>
  <c r="AX8" i="1" s="1"/>
  <c r="AO20" i="1"/>
  <c r="AV20" i="1" s="1"/>
  <c r="AO40" i="1"/>
  <c r="AV2" i="1"/>
  <c r="AH10" i="1"/>
  <c r="AW10" i="1" s="1"/>
  <c r="AX10" i="1" s="1"/>
  <c r="AO11" i="1"/>
  <c r="AV11" i="1" s="1"/>
  <c r="AW11" i="1" s="1"/>
  <c r="AX11" i="1" s="1"/>
  <c r="AO15" i="1"/>
  <c r="AV15" i="1" s="1"/>
  <c r="AW15" i="1" s="1"/>
  <c r="AX15" i="1" s="1"/>
  <c r="AV23" i="1"/>
  <c r="AW23" i="1" s="1"/>
  <c r="AX23" i="1" s="1"/>
  <c r="AW38" i="1"/>
  <c r="AX38" i="1" s="1"/>
  <c r="BB10" i="1"/>
  <c r="AV26" i="1"/>
  <c r="AW26" i="1" s="1"/>
  <c r="AX26" i="1" s="1"/>
  <c r="AW29" i="1"/>
  <c r="AX29" i="1" s="1"/>
  <c r="AO37" i="1"/>
  <c r="AV37" i="1" s="1"/>
  <c r="BB37" i="1"/>
  <c r="BB27" i="1"/>
  <c r="AO28" i="1"/>
  <c r="AV28" i="1" s="1"/>
  <c r="AW28" i="1" s="1"/>
  <c r="AX28" i="1" s="1"/>
  <c r="BB28" i="1"/>
  <c r="BB32" i="1"/>
  <c r="BB13" i="1"/>
  <c r="AO14" i="1"/>
  <c r="AV14" i="1" s="1"/>
  <c r="AW14" i="1" s="1"/>
  <c r="AX14" i="1" s="1"/>
  <c r="BB14" i="1"/>
  <c r="BB18" i="1"/>
  <c r="BB23" i="1"/>
  <c r="AV40" i="1"/>
  <c r="AW40" i="1" s="1"/>
  <c r="AX40" i="1" s="1"/>
  <c r="AW20" i="1" l="1"/>
  <c r="AX20" i="1" s="1"/>
  <c r="AW37" i="1"/>
  <c r="AX37" i="1" s="1"/>
  <c r="AW6" i="1"/>
  <c r="AX6" i="1" s="1"/>
  <c r="AW22" i="1"/>
  <c r="AX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R1" authorId="0" shapeId="0" xr:uid="{815BDC3A-A65D-4A5B-BF34-806AB5D9086C}">
      <text>
        <r>
          <rPr>
            <sz val="11"/>
            <rFont val="Calibri"/>
            <family val="2"/>
          </rPr>
          <t>[China RMB Cost]/[Exchange Rate]</t>
        </r>
      </text>
    </comment>
    <comment ref="AA1" authorId="0" shapeId="0" xr:uid="{EAE7BCE1-0B43-4CCB-B1A9-C798ACFB708C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 xr:uid="{DA81B7F1-D5FF-4D3B-9250-66FEDB46CF73}">
      <text>
        <r>
          <rPr>
            <sz val="11"/>
            <rFont val="Calibri"/>
            <family val="2"/>
          </rPr>
          <t>65/[Cubic Meter per Carton]*[Case Pack]</t>
        </r>
      </text>
    </comment>
    <comment ref="AD1" authorId="0" shapeId="0" xr:uid="{77C88F04-DA77-4804-97B0-C7847D11014D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 xr:uid="{9AB9F6C9-A6FD-41AC-8048-94B5D8392BC9}">
      <text>
        <r>
          <rPr>
            <sz val="11"/>
            <rFont val="Calibri"/>
            <family val="2"/>
          </rPr>
          <t>[FOB Cost $ (Value)]*[Duty Rate]</t>
        </r>
      </text>
    </comment>
    <comment ref="AH1" authorId="0" shapeId="0" xr:uid="{F37210DC-8CCD-4A38-8665-E589748F21F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J1" authorId="0" shapeId="0" xr:uid="{9F99B1F2-1BA3-4DDD-A2FC-45B6D6280CB7}">
      <text>
        <r>
          <rPr>
            <sz val="11"/>
            <rFont val="Calibri"/>
            <family val="2"/>
          </rPr>
          <t>[JLA FOB CA/GA Price Quote (Formula)]*[DA %]</t>
        </r>
      </text>
    </comment>
    <comment ref="AK1" authorId="0" shapeId="0" xr:uid="{BB5F81F4-BDE9-4A2B-AD27-460CB891DFB1}">
      <text>
        <r>
          <rPr>
            <sz val="11"/>
            <rFont val="Calibri"/>
            <family val="2"/>
          </rPr>
          <t xml:space="preserve">
          </t>
        </r>
      </text>
    </comment>
    <comment ref="AL1" authorId="0" shapeId="0" xr:uid="{02FCAC8F-DE45-4ADC-84E3-51E3086F9F93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M1" authorId="0" shapeId="0" xr:uid="{DB06C6AE-4BDE-4B55-93C3-90FCF6FCDFA1}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 xr:uid="{2441A06B-32FF-409F-9274-FD63F157BE7B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O1" authorId="0" shapeId="0" xr:uid="{1F698442-B1E4-49A9-AFC9-727982A8C68B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R1" authorId="0" shapeId="0" xr:uid="{EF7772B8-F515-4603-B2C5-DC6DBE8EB3C7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U1" authorId="0" shapeId="0" xr:uid="{E1C6A651-7E89-4168-B5EF-F0D25D0156A5}">
      <text>
        <r>
          <rPr>
            <sz val="11"/>
            <rFont val="Calibri"/>
            <family val="2"/>
          </rPr>
          <t>[JLA FOB CA Price Quote]*[Load 2 %]</t>
        </r>
      </text>
    </comment>
    <comment ref="AV1" authorId="0" shapeId="0" xr:uid="{76168B18-CE2F-4312-AC7D-50905C74184E}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W1" authorId="0" shapeId="0" xr:uid="{4A40DF68-0F8A-4A41-BD78-053D44DF2A21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DA83996B-2401-4467-8A9A-32B477D6DCB1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Z1" authorId="0" shapeId="0" xr:uid="{D6F22BA6-EC1C-4544-9DAE-FA6738B3C4F8}">
      <text>
        <r>
          <rPr>
            <sz val="11"/>
            <rFont val="Calibri"/>
            <family val="2"/>
          </rPr>
          <t>[JLA FOB CA Price Quote (Value)]*1.05</t>
        </r>
      </text>
    </comment>
    <comment ref="BB1" authorId="0" shapeId="0" xr:uid="{AF490E7C-0504-43C8-B195-DE070F1B77B6}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<sst xmlns="http://schemas.openxmlformats.org/spreadsheetml/2006/main" count="484" uniqueCount="118">
  <si>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</si>
  <si>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</si>
  <si>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</si>
  <si>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</si>
  <si>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</si>
  <si>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</si>
  <si>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</si>
  <si>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</si>
  <si>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</si>
  <si>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</si>
  <si>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</si>
  <si>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</si>
  <si>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</si>
  <si>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</si>
  <si>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</si>
  <si>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</si>
  <si>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</si>
  <si>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</si>
  <si>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</si>
  <si>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</si>
  <si>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</si>
  <si>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</si>
  <si>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</si>
  <si>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</si>
  <si>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</si>
  <si>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</si>
  <si>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</si>
  <si>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</si>
  <si>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</si>
  <si>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</si>
  <si>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</si>
  <si>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</si>
  <si>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</si>
  <si>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</si>
  <si>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</si>
  <si>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</si>
  <si>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</si>
  <si>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</si>
  <si>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</si>
  <si>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</si>
  <si>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</si>
  <si>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</si>
  <si>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</si>
  <si>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</si>
  <si>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</si>
  <si>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</si>
  <si>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</si>
  <si>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</si>
  <si>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</si>
  <si>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</si>
  <si>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(Value)</t>
  </si>
  <si>
    <t>JLA price with drop ship charges</t>
  </si>
  <si>
    <t>Suggested Retail Price</t>
  </si>
  <si>
    <t>Initial Markup</t>
  </si>
  <si>
    <t>Initial Rollout Forecast</t>
  </si>
  <si>
    <t>Madison Park</t>
  </si>
  <si>
    <t>BLANKET</t>
  </si>
  <si>
    <t>Liquid Cotton</t>
  </si>
  <si>
    <t>Liquid Cotton Blanket, 1" self hem
Packaging: Wireless PVC Zipper Bag &amp; Insert</t>
  </si>
  <si>
    <t>100% cotton, 300gsm</t>
  </si>
  <si>
    <t>66*90"</t>
  </si>
  <si>
    <t>Olive Green</t>
  </si>
  <si>
    <t>Piece</t>
  </si>
  <si>
    <t>Normal</t>
  </si>
  <si>
    <t>6301.30.0010</t>
  </si>
  <si>
    <t>90*90"</t>
  </si>
  <si>
    <t>108*90"</t>
  </si>
  <si>
    <t>Beige</t>
  </si>
  <si>
    <t>Khaki</t>
  </si>
  <si>
    <t>BL51N-0605</t>
  </si>
  <si>
    <t>BL51N-0606</t>
  </si>
  <si>
    <t>BL51N-0607</t>
  </si>
  <si>
    <t>Light Blue</t>
  </si>
  <si>
    <t>BL51N-0608</t>
  </si>
  <si>
    <t>BL51N-0609</t>
  </si>
  <si>
    <t>BL51N-0610</t>
  </si>
  <si>
    <t>White</t>
  </si>
  <si>
    <t>BL51N-0611</t>
  </si>
  <si>
    <t>BL51N-0612</t>
  </si>
  <si>
    <t>BL51N-0613</t>
  </si>
  <si>
    <t>Linen Beige</t>
  </si>
  <si>
    <t>BL51N-0675</t>
  </si>
  <si>
    <t>BL51N-0676</t>
  </si>
  <si>
    <t>BL51N-0677</t>
  </si>
  <si>
    <t>Gray</t>
  </si>
  <si>
    <t>BL51N-0678</t>
  </si>
  <si>
    <t>BL51N-0679</t>
  </si>
  <si>
    <t>BL51N-0680</t>
  </si>
  <si>
    <t>Ivory 11-0105TCX</t>
  </si>
  <si>
    <t>BL51N-0732</t>
  </si>
  <si>
    <t>BL51N-0733</t>
  </si>
  <si>
    <t>BL51N-0734</t>
  </si>
  <si>
    <t>Sea Foam</t>
  </si>
  <si>
    <t>BL51N-0735</t>
  </si>
  <si>
    <t>BL51N-0736</t>
  </si>
  <si>
    <t>BL51N-0737</t>
  </si>
  <si>
    <t>Yellow</t>
  </si>
  <si>
    <t>MP51N-4237</t>
  </si>
  <si>
    <t>MP51N-4238</t>
  </si>
  <si>
    <t>MP51N-4239</t>
  </si>
  <si>
    <t>Blush</t>
  </si>
  <si>
    <t>MP51N-4640</t>
  </si>
  <si>
    <t>MP51N-4641</t>
  </si>
  <si>
    <t>MP51N-4642</t>
  </si>
  <si>
    <t>Lilac</t>
  </si>
  <si>
    <t>MP51N-6025</t>
  </si>
  <si>
    <t>086569099068</t>
  </si>
  <si>
    <t>MP51N-6026</t>
  </si>
  <si>
    <t>086569099099</t>
  </si>
  <si>
    <t>MP51N-6027</t>
  </si>
  <si>
    <t>086569099112</t>
  </si>
  <si>
    <t>Navy</t>
  </si>
  <si>
    <t>MP51N-8379</t>
  </si>
  <si>
    <t>022164358780</t>
  </si>
  <si>
    <t>MP51N-8380</t>
  </si>
  <si>
    <t>022164358797</t>
  </si>
  <si>
    <t>MP51N-8381</t>
  </si>
  <si>
    <t>022164358803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</si>
</sst>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0.0"/>
    <numFmt numFmtId="167" formatCode="0.0%"/>
    <numFmt numFmtId="168" formatCode="000000"/>
    <numFmt numFmtId="169" formatCode="0_ "/>
  </numFmts>
  <fonts count="6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2" xfId="1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2" fontId="2" fillId="2" borderId="2" xfId="0" applyNumberFormat="1" applyFont="1" applyFill="1" applyBorder="1" applyAlignment="1">
      <alignment horizontal="center" wrapText="1"/>
    </xf>
    <xf numFmtId="165" fontId="5" fillId="2" borderId="2" xfId="2" applyNumberFormat="1" applyFont="1" applyFill="1" applyBorder="1" applyAlignment="1">
      <alignment wrapText="1"/>
    </xf>
    <xf numFmtId="165" fontId="2" fillId="6" borderId="1" xfId="0" applyNumberFormat="1" applyFont="1" applyFill="1" applyBorder="1" applyAlignment="1">
      <alignment horizontal="center" wrapText="1"/>
    </xf>
    <xf numFmtId="165" fontId="2" fillId="2" borderId="2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66" fontId="2" fillId="0" borderId="2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5" fontId="5" fillId="0" borderId="2" xfId="2" applyNumberFormat="1" applyFont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65" fontId="5" fillId="3" borderId="2" xfId="2" applyNumberFormat="1" applyFont="1" applyFill="1" applyBorder="1" applyAlignment="1">
      <alignment wrapText="1"/>
    </xf>
    <xf numFmtId="10" fontId="5" fillId="3" borderId="2" xfId="2" applyNumberFormat="1" applyFont="1" applyFill="1" applyBorder="1" applyAlignment="1">
      <alignment wrapText="1"/>
    </xf>
    <xf numFmtId="0" fontId="2" fillId="3" borderId="2" xfId="0" applyFont="1" applyFill="1" applyBorder="1" applyAlignment="1">
      <alignment horizontal="center" wrapText="1"/>
    </xf>
    <xf numFmtId="165" fontId="2" fillId="3" borderId="2" xfId="0" applyNumberFormat="1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/>
    <xf numFmtId="164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165" fontId="0" fillId="7" borderId="2" xfId="3" applyNumberFormat="1" applyFont="1" applyFill="1" applyBorder="1" applyAlignment="1">
      <alignment wrapText="1"/>
    </xf>
    <xf numFmtId="165" fontId="0" fillId="0" borderId="1" xfId="0" applyNumberFormat="1" applyBorder="1" applyAlignment="1">
      <alignment wrapText="1"/>
    </xf>
    <xf numFmtId="165" fontId="0" fillId="0" borderId="2" xfId="0" applyNumberFormat="1" applyBorder="1" applyAlignment="1">
      <alignment wrapText="1"/>
    </xf>
    <xf numFmtId="1" fontId="1" fillId="0" borderId="2" xfId="0" applyNumberFormat="1" applyFont="1" applyBorder="1" applyAlignment="1">
      <alignment wrapText="1"/>
    </xf>
    <xf numFmtId="2" fontId="0" fillId="7" borderId="2" xfId="0" applyNumberFormat="1" applyFill="1" applyBorder="1" applyAlignment="1">
      <alignment wrapText="1"/>
    </xf>
    <xf numFmtId="1" fontId="0" fillId="7" borderId="2" xfId="0" applyNumberFormat="1" applyFill="1" applyBorder="1" applyAlignment="1">
      <alignment wrapText="1"/>
    </xf>
    <xf numFmtId="165" fontId="0" fillId="7" borderId="2" xfId="0" applyNumberFormat="1" applyFill="1" applyBorder="1" applyAlignment="1">
      <alignment wrapText="1"/>
    </xf>
    <xf numFmtId="167" fontId="0" fillId="0" borderId="2" xfId="0" applyNumberFormat="1" applyBorder="1"/>
    <xf numFmtId="10" fontId="0" fillId="0" borderId="2" xfId="0" applyNumberFormat="1" applyBorder="1" applyAlignment="1">
      <alignment wrapText="1"/>
    </xf>
    <xf numFmtId="10" fontId="0" fillId="7" borderId="2" xfId="4" applyNumberFormat="1" applyFont="1" applyFill="1" applyBorder="1" applyAlignment="1">
      <alignment wrapText="1"/>
    </xf>
    <xf numFmtId="1" fontId="0" fillId="0" borderId="2" xfId="0" applyNumberFormat="1" applyBorder="1" applyAlignment="1">
      <alignment wrapText="1"/>
    </xf>
    <xf numFmtId="8" fontId="0" fillId="0" borderId="2" xfId="0" applyNumberFormat="1" applyBorder="1" applyAlignment="1">
      <alignment wrapText="1"/>
    </xf>
    <xf numFmtId="168" fontId="0" fillId="0" borderId="2" xfId="0" applyNumberFormat="1" applyBorder="1" applyAlignment="1">
      <alignment wrapText="1"/>
    </xf>
    <xf numFmtId="169" fontId="0" fillId="0" borderId="2" xfId="0" applyNumberFormat="1" applyBorder="1" applyAlignment="1">
      <alignment wrapText="1"/>
    </xf>
    <xf numFmtId="49" fontId="0" fillId="0" borderId="2" xfId="0" applyNumberFormat="1" applyBorder="1"/>
    <xf numFmtId="49" fontId="0" fillId="0" borderId="2" xfId="0" applyNumberFormat="1" applyBorder="1" applyAlignment="1">
      <alignment wrapText="1"/>
    </xf>
  </cellXfs>
  <cellStyles count="5">
    <cellStyle name="Currency 2" xfId="3" xr:uid="{257FC2C2-C630-4780-8EBA-9FA10A03680C}"/>
    <cellStyle name="Normal" xfId="0" builtinId="0"/>
    <cellStyle name="Normal 2" xfId="1" xr:uid="{DEAD0A5D-2EDC-493F-BEC7-CCE6BCDA502D}"/>
    <cellStyle name="Normal 2 18 2" xfId="2" xr:uid="{615D2FF9-FB72-45D6-9ABF-4E14FF655AFA}"/>
    <cellStyle name="Percent 2" xfId="4" xr:uid="{5477B2C6-2747-44E4-8128-8E075B75EE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ing.gu/AppData/Local/Microsoft/Windows/Temporary%20Internet%20Files/OLK784B/tex%20fleece%204-17-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zhu\AppData\Local\Microsoft\Windows\INetCache\Content.Outlook\5L2W049N\E-com%20MP%20Liquid%20Cotton%20Blanket%20Commit%20120423%20updatd%20250612.xlsx" TargetMode="External"/><Relationship Id="rId1" Type="http://schemas.openxmlformats.org/officeDocument/2006/relationships/externalLinkPath" Target="/Users/heather.zhu/AppData/Local/Microsoft/Windows/INetCache/Content.Outlook/5L2W049N/E-com%20MP%20Liquid%20Cotton%20Blanket%20Commit%20120423%20updatd%202506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joyce/customer/CS/CS%20stock%20list(ET)-08103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/Local%20Settings/Temporary%20Internet%20Files/Content.Outlook/JH9RZ0WZ/Final%20External%20Quote%20Sheet%20-Micro%20Mink%20DA%20Throw%20solid%20back-13091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ingxiaoping/Local%20Settings/Temporary%20Internet%20Files/Content.IE5/K9AN0PEF/files/TARGET/FORMS/TARGET%20QUOTE%20SHEET%20FORMA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Lard%20-%20Design/Customs%20Memo/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Quote Sheet"/>
      <sheetName val="Update India Cost 231005"/>
      <sheetName val="Update India cost 230206"/>
      <sheetName val="Update PAK Cost 120722"/>
      <sheetName val="Update PAK Cost 030822"/>
      <sheetName val="Indian cost"/>
      <sheetName val="Pakistan Cost"/>
      <sheetName val="Ecom Menu"/>
      <sheetName val="JLA Spec Sheet"/>
      <sheetName val="Ecom Commitment Sheet"/>
      <sheetName val="Item Setup Form"/>
      <sheetName val="Data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9CDA0-4102-4BCB-BE99-6075773DBD7B}">
  <dimension ref="A1:BC40"/>
  <sheetViews>
    <sheetView tabSelected="1" workbookViewId="0">
      <selection activeCell="F49" sqref="F49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12.1796875" style="2" customWidth="1"/>
    <col min="6" max="6" width="11.26953125" style="2" customWidth="1"/>
    <col min="7" max="7" width="9.1796875" style="2" customWidth="1"/>
    <col min="8" max="9" width="11.08984375" style="2" customWidth="1"/>
    <col min="10" max="10" width="12.08984375" style="2" customWidth="1"/>
    <col min="11" max="11" width="13.1796875" style="2" customWidth="1"/>
    <col min="12" max="12" width="6.1796875" style="2" customWidth="1"/>
    <col min="13" max="13" width="6.81640625" style="2" customWidth="1"/>
    <col min="14" max="14" width="15.6328125" style="2" customWidth="1"/>
    <col min="15" max="15" width="8.81640625" style="2" customWidth="1"/>
    <col min="16" max="16" width="11.08984375" style="3" customWidth="1"/>
    <col min="17" max="17" width="9.90625" style="4" customWidth="1"/>
    <col min="18" max="18" width="12" style="5" customWidth="1"/>
    <col min="19" max="19" width="11.1796875" style="5" customWidth="1"/>
    <col min="20" max="20" width="8.08984375" style="5" customWidth="1"/>
    <col min="21" max="21" width="9.36328125" style="2" customWidth="1"/>
    <col min="22" max="22" width="11" style="6" customWidth="1"/>
    <col min="23" max="23" width="13.08984375" style="6" customWidth="1"/>
    <col min="24" max="24" width="11.1796875" style="6" customWidth="1"/>
    <col min="25" max="25" width="12.81640625" style="4" customWidth="1"/>
    <col min="26" max="26" width="9.36328125" style="7" customWidth="1"/>
    <col min="27" max="27" width="13" style="4" customWidth="1"/>
    <col min="28" max="28" width="14.08984375" style="7" customWidth="1"/>
    <col min="29" max="29" width="13.90625" style="2" customWidth="1"/>
    <col min="30" max="30" width="13.81640625" style="5" customWidth="1"/>
    <col min="31" max="31" width="7.81640625" style="2" customWidth="1"/>
    <col min="32" max="32" width="8.453125" style="8" customWidth="1"/>
    <col min="33" max="33" width="12.453125" style="5" customWidth="1"/>
    <col min="34" max="34" width="8.90625" style="5" customWidth="1"/>
    <col min="35" max="35" width="7.90625" style="8" customWidth="1"/>
    <col min="36" max="36" width="5.90625" style="5" customWidth="1"/>
    <col min="37" max="37" width="12.6328125" style="8" customWidth="1"/>
    <col min="38" max="38" width="8.6328125" style="5" customWidth="1"/>
    <col min="39" max="39" width="11.6328125" style="8" customWidth="1"/>
    <col min="40" max="40" width="10.90625" style="5" customWidth="1"/>
    <col min="41" max="41" width="10.81640625" style="5" customWidth="1"/>
    <col min="42" max="42" width="8.453125" style="2" customWidth="1"/>
    <col min="43" max="43" width="9.6328125" style="8" customWidth="1"/>
    <col min="44" max="44" width="10" style="5" customWidth="1"/>
    <col min="45" max="45" width="9.54296875" style="5" customWidth="1"/>
    <col min="46" max="46" width="11.81640625" style="8" customWidth="1"/>
    <col min="47" max="47" width="11.08984375" style="8" customWidth="1"/>
    <col min="48" max="48" width="11.36328125" style="5" customWidth="1"/>
    <col min="49" max="49" width="11.6328125" style="5" customWidth="1"/>
    <col min="50" max="50" width="8.7265625" style="5" customWidth="1"/>
    <col min="51" max="51" width="12.08984375" style="8" customWidth="1"/>
    <col min="52" max="52" width="12.1796875" style="7" customWidth="1"/>
    <col min="53" max="53" width="9.54296875" style="2" customWidth="1"/>
    <col min="54" max="54" width="9.1796875" style="2" customWidth="1"/>
    <col min="55" max="16384" width="9.1796875" style="2"/>
  </cols>
  <sheetData>
    <row r="1" spans="1:55" ht="63.5" customHeight="1" x14ac:dyDescent="0.35">
      <c r="A1" s="9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  <c r="G1" s="10" t="s">
        <v>6</v>
      </c>
      <c r="H1" s="13" t="s">
        <v>7</v>
      </c>
      <c r="I1" s="14" t="s">
        <v>8</v>
      </c>
      <c r="J1" s="13" t="s">
        <v>9</v>
      </c>
      <c r="K1" s="13" t="s">
        <v>10</v>
      </c>
      <c r="L1" s="13" t="s">
        <v>11</v>
      </c>
      <c r="M1" s="10" t="s">
        <v>12</v>
      </c>
      <c r="N1" s="10" t="s">
        <v>13</v>
      </c>
      <c r="O1" s="14" t="s">
        <v>14</v>
      </c>
      <c r="P1" s="15" t="s">
        <v>15</v>
      </c>
      <c r="Q1" s="16" t="s">
        <v>16</v>
      </c>
      <c r="R1" s="17" t="s">
        <v>17</v>
      </c>
      <c r="S1" s="18" t="s">
        <v>18</v>
      </c>
      <c r="T1" s="19" t="s">
        <v>19</v>
      </c>
      <c r="U1" s="20" t="s">
        <v>20</v>
      </c>
      <c r="V1" s="21" t="s">
        <v>21</v>
      </c>
      <c r="W1" s="21" t="s">
        <v>22</v>
      </c>
      <c r="X1" s="21" t="s">
        <v>23</v>
      </c>
      <c r="Y1" s="22" t="s">
        <v>24</v>
      </c>
      <c r="Z1" s="23" t="s">
        <v>25</v>
      </c>
      <c r="AA1" s="24" t="s">
        <v>26</v>
      </c>
      <c r="AB1" s="25" t="s">
        <v>27</v>
      </c>
      <c r="AC1" s="9" t="s">
        <v>28</v>
      </c>
      <c r="AD1" s="26" t="s">
        <v>29</v>
      </c>
      <c r="AE1" s="9" t="s">
        <v>30</v>
      </c>
      <c r="AF1" s="27" t="s">
        <v>31</v>
      </c>
      <c r="AG1" s="26" t="s">
        <v>32</v>
      </c>
      <c r="AH1" s="26" t="s">
        <v>33</v>
      </c>
      <c r="AI1" s="27" t="s">
        <v>34</v>
      </c>
      <c r="AJ1" s="26" t="s">
        <v>35</v>
      </c>
      <c r="AK1" s="27" t="s">
        <v>36</v>
      </c>
      <c r="AL1" s="26" t="s">
        <v>37</v>
      </c>
      <c r="AM1" s="27" t="s">
        <v>38</v>
      </c>
      <c r="AN1" s="26" t="s">
        <v>39</v>
      </c>
      <c r="AO1" s="26" t="s">
        <v>40</v>
      </c>
      <c r="AP1" s="20" t="s">
        <v>41</v>
      </c>
      <c r="AQ1" s="27" t="s">
        <v>42</v>
      </c>
      <c r="AR1" s="26" t="s">
        <v>43</v>
      </c>
      <c r="AS1" s="20" t="s">
        <v>44</v>
      </c>
      <c r="AT1" s="27" t="s">
        <v>45</v>
      </c>
      <c r="AU1" s="26" t="s">
        <v>46</v>
      </c>
      <c r="AV1" s="26" t="s">
        <v>47</v>
      </c>
      <c r="AW1" s="28" t="s">
        <v>48</v>
      </c>
      <c r="AX1" s="29" t="s">
        <v>49</v>
      </c>
      <c r="AY1" s="30" t="s">
        <v>50</v>
      </c>
      <c r="AZ1" s="29" t="s">
        <v>51</v>
      </c>
      <c r="BA1" s="31" t="s">
        <v>52</v>
      </c>
      <c r="BB1" s="29" t="s">
        <v>53</v>
      </c>
      <c r="BC1" s="23" t="s">
        <v>54</v>
      </c>
    </row>
    <row r="2" spans="1:55" x14ac:dyDescent="0.35">
      <c r="A2" s="32">
        <v>1</v>
      </c>
      <c r="B2" s="33"/>
      <c r="C2" s="33"/>
      <c r="D2" s="34" t="s">
        <v>55</v>
      </c>
      <c r="E2" s="33"/>
      <c r="F2" s="33" t="s">
        <v>56</v>
      </c>
      <c r="G2" s="34" t="s">
        <v>57</v>
      </c>
      <c r="H2" s="34" t="s">
        <v>58</v>
      </c>
      <c r="I2" s="33"/>
      <c r="J2" s="34" t="s">
        <v>59</v>
      </c>
      <c r="K2" s="33" t="s">
        <v>60</v>
      </c>
      <c r="L2" s="34" t="s">
        <v>61</v>
      </c>
      <c r="M2" s="33"/>
      <c r="N2" s="33"/>
      <c r="O2" s="33" t="s">
        <v>62</v>
      </c>
      <c r="P2" s="35"/>
      <c r="Q2" s="36">
        <v>8.1999999999999993</v>
      </c>
      <c r="R2" s="37">
        <f>IF(ISERROR(P2/Q2),"",P2/Q2)</f>
        <v>0</v>
      </c>
      <c r="S2" s="38">
        <v>8.6999999999999993</v>
      </c>
      <c r="T2" s="39"/>
      <c r="U2" s="33" t="s">
        <v>63</v>
      </c>
      <c r="V2" s="33">
        <v>38</v>
      </c>
      <c r="W2" s="33">
        <v>29</v>
      </c>
      <c r="X2" s="33">
        <v>6.5</v>
      </c>
      <c r="Y2" s="36"/>
      <c r="Z2" s="40">
        <v>1</v>
      </c>
      <c r="AA2" s="41">
        <f>IF(V2="","",V2*W2*X2/1000000)</f>
        <v>7.1630000000000001E-3</v>
      </c>
      <c r="AB2" s="42">
        <f>IF(Z2="","",65/AA2*Z2)</f>
        <v>9074.4101633393821</v>
      </c>
      <c r="AC2" s="33">
        <v>3200</v>
      </c>
      <c r="AD2" s="43">
        <f>IF(ISERROR(AC2/AB2),"",AC2/AB2)</f>
        <v>0.35264000000000001</v>
      </c>
      <c r="AE2" s="34" t="s">
        <v>64</v>
      </c>
      <c r="AF2" s="44">
        <v>8.4000000000000005E-2</v>
      </c>
      <c r="AG2" s="43">
        <f>IF(ISERROR(S2*AF2),"",S2*AF2)</f>
        <v>0.73080000000000001</v>
      </c>
      <c r="AH2" s="43">
        <f>IF(ISERROR(S2+AD2+AG2),"",S2+AD2+AG2)</f>
        <v>9.7834399999999988</v>
      </c>
      <c r="AI2" s="45">
        <v>0.05</v>
      </c>
      <c r="AJ2" s="43">
        <f t="shared" ref="AJ2:AJ40" si="0">IF(ISERROR(AY2*AI2),"",AY2*AI2)</f>
        <v>1.0574999999999999</v>
      </c>
      <c r="AK2" s="45">
        <v>0.06</v>
      </c>
      <c r="AL2" s="43">
        <f t="shared" ref="AL2:AL40" si="1">IF(ISERROR(AY2*AK2),"",AY2*AK2)</f>
        <v>1.2689999999999999</v>
      </c>
      <c r="AM2" s="45">
        <v>0.1</v>
      </c>
      <c r="AN2" s="43">
        <f t="shared" ref="AN2:AN40" si="2">IF(ISERROR(AY2*AM2),"",AY2*AM2)</f>
        <v>2.1149999999999998</v>
      </c>
      <c r="AO2" s="43">
        <f>IF((AZ2-AY2)&lt;2.5,2.5-(AZ2-AY2),0)</f>
        <v>1.442499999999999</v>
      </c>
      <c r="AP2" s="33"/>
      <c r="AQ2" s="45">
        <v>0</v>
      </c>
      <c r="AR2" s="43">
        <f t="shared" ref="AR2:AR40" si="3">IF(ISERROR(AY2*AQ2),"",AY2*AQ2)</f>
        <v>0</v>
      </c>
      <c r="AS2" s="33"/>
      <c r="AT2" s="45">
        <v>0</v>
      </c>
      <c r="AU2" s="43">
        <f>IF(ISERROR(AY2*AT2),"",AY2*AT2)</f>
        <v>0</v>
      </c>
      <c r="AV2" s="43">
        <f>IF(ISERROR(AJ2+AL2+AN2+AO2+AR2+AU2),"",AJ2+AL2+AN2+AO2+AR2+AU2)</f>
        <v>5.8839999999999986</v>
      </c>
      <c r="AW2" s="43">
        <f t="shared" ref="AW2:AW40" si="4">IF(ISERROR(AH2+AV2),"",AH2+AV2)</f>
        <v>15.667439999999997</v>
      </c>
      <c r="AX2" s="46">
        <f>IF(ISERROR((AY2-AW2)/AY2),"",(AY2-AW2)/AY2)</f>
        <v>0.25922269503546108</v>
      </c>
      <c r="AY2" s="39">
        <v>21.15</v>
      </c>
      <c r="AZ2" s="43">
        <f>IF(ISERROR(AY2*1.05),"",AY2*1.05)</f>
        <v>22.2075</v>
      </c>
      <c r="BA2" s="36">
        <v>44.99</v>
      </c>
      <c r="BB2" s="46">
        <f>IF(ISERROR((BA2-AZ2)/BA2),"",(BA2-AZ2)/BA2)</f>
        <v>0.50639030895754611</v>
      </c>
      <c r="BC2" s="47"/>
    </row>
    <row r="3" spans="1:55" x14ac:dyDescent="0.35">
      <c r="A3" s="32">
        <v>2</v>
      </c>
      <c r="B3" s="33"/>
      <c r="C3" s="33"/>
      <c r="D3" s="34" t="s">
        <v>55</v>
      </c>
      <c r="E3" s="33"/>
      <c r="F3" s="33" t="s">
        <v>56</v>
      </c>
      <c r="G3" s="34" t="s">
        <v>57</v>
      </c>
      <c r="H3" s="34" t="s">
        <v>58</v>
      </c>
      <c r="I3" s="33"/>
      <c r="J3" s="34" t="s">
        <v>59</v>
      </c>
      <c r="K3" s="33" t="s">
        <v>65</v>
      </c>
      <c r="L3" s="34" t="s">
        <v>61</v>
      </c>
      <c r="M3" s="33"/>
      <c r="N3" s="33"/>
      <c r="O3" s="33" t="s">
        <v>62</v>
      </c>
      <c r="P3" s="35"/>
      <c r="Q3" s="36">
        <v>8.1999999999999993</v>
      </c>
      <c r="R3" s="37">
        <f t="shared" ref="R3:R40" si="5">IF(ISERROR(P3/Q3),"",P3/Q3)</f>
        <v>0</v>
      </c>
      <c r="S3" s="38">
        <v>10.9</v>
      </c>
      <c r="T3" s="39"/>
      <c r="U3" s="33" t="s">
        <v>63</v>
      </c>
      <c r="V3" s="33">
        <v>38</v>
      </c>
      <c r="W3" s="33">
        <v>29</v>
      </c>
      <c r="X3" s="33">
        <v>8.5</v>
      </c>
      <c r="Y3" s="36"/>
      <c r="Z3" s="40">
        <v>1</v>
      </c>
      <c r="AA3" s="41">
        <f t="shared" ref="AA3:AA40" si="6">IF(V3="","",V3*W3*X3/1000000)</f>
        <v>9.3670000000000003E-3</v>
      </c>
      <c r="AB3" s="42">
        <f t="shared" ref="AB3:AB40" si="7">IF(Z3="","",65/AA3*Z3)</f>
        <v>6939.2548307889392</v>
      </c>
      <c r="AC3" s="33">
        <v>3200</v>
      </c>
      <c r="AD3" s="43">
        <f t="shared" ref="AD3:AD40" si="8">IF(ISERROR(AC3/AB3),"",AC3/AB3)</f>
        <v>0.46114461538461543</v>
      </c>
      <c r="AE3" s="34" t="s">
        <v>64</v>
      </c>
      <c r="AF3" s="44">
        <v>8.4000000000000005E-2</v>
      </c>
      <c r="AG3" s="43">
        <f t="shared" ref="AG3:AG40" si="9">IF(ISERROR(S3*AF3),"",S3*AF3)</f>
        <v>0.91560000000000008</v>
      </c>
      <c r="AH3" s="43">
        <f t="shared" ref="AH3:AH40" si="10">IF(ISERROR(S3+AD3+AG3),"",S3+AD3+AG3)</f>
        <v>12.276744615384615</v>
      </c>
      <c r="AI3" s="45">
        <v>0.05</v>
      </c>
      <c r="AJ3" s="43">
        <f t="shared" si="0"/>
        <v>1.32</v>
      </c>
      <c r="AK3" s="45">
        <v>0.06</v>
      </c>
      <c r="AL3" s="43">
        <f t="shared" si="1"/>
        <v>1.5839999999999999</v>
      </c>
      <c r="AM3" s="45">
        <v>0.1</v>
      </c>
      <c r="AN3" s="43">
        <f t="shared" si="2"/>
        <v>2.64</v>
      </c>
      <c r="AO3" s="43">
        <f t="shared" ref="AO3:AO40" si="11">IF((AZ3-AY3)&lt;2.5,2.5-(AZ3-AY3),0)</f>
        <v>1.1799999999999997</v>
      </c>
      <c r="AP3" s="33"/>
      <c r="AQ3" s="45">
        <v>0</v>
      </c>
      <c r="AR3" s="43">
        <f t="shared" si="3"/>
        <v>0</v>
      </c>
      <c r="AS3" s="33"/>
      <c r="AT3" s="45">
        <v>0</v>
      </c>
      <c r="AU3" s="43">
        <f t="shared" ref="AU3:AU40" si="12">IF(ISERROR(AY3*AT3),"",AY3*AT3)</f>
        <v>0</v>
      </c>
      <c r="AV3" s="43">
        <f t="shared" ref="AV3:AV40" si="13">IF(ISERROR(AJ3+AL3+AN3+AO3+AR3+AU3),"",AJ3+AL3+AN3+AO3+AR3+AU3)</f>
        <v>6.7240000000000002</v>
      </c>
      <c r="AW3" s="43">
        <f t="shared" si="4"/>
        <v>19.000744615384615</v>
      </c>
      <c r="AX3" s="46">
        <f t="shared" ref="AX3:AX40" si="14">IF(ISERROR((AY3-AW3)/AY3),"",(AY3-AW3)/AY3)</f>
        <v>0.28027482517482516</v>
      </c>
      <c r="AY3" s="48">
        <v>26.4</v>
      </c>
      <c r="AZ3" s="43">
        <f t="shared" ref="AZ3:AZ40" si="15">IF(ISERROR(AY3*1.05),"",AY3*1.05)</f>
        <v>27.72</v>
      </c>
      <c r="BA3" s="36">
        <v>54.99</v>
      </c>
      <c r="BB3" s="46">
        <f t="shared" ref="BB3:BB40" si="16">IF(ISERROR((BA3-AZ3)/BA3),"",(BA3-AZ3)/BA3)</f>
        <v>0.49590834697217678</v>
      </c>
      <c r="BC3" s="47"/>
    </row>
    <row r="4" spans="1:55" x14ac:dyDescent="0.35">
      <c r="A4" s="32">
        <v>3</v>
      </c>
      <c r="B4" s="33"/>
      <c r="C4" s="33"/>
      <c r="D4" s="34" t="s">
        <v>55</v>
      </c>
      <c r="E4" s="33"/>
      <c r="F4" s="33" t="s">
        <v>56</v>
      </c>
      <c r="G4" s="34" t="s">
        <v>57</v>
      </c>
      <c r="H4" s="34" t="s">
        <v>58</v>
      </c>
      <c r="I4" s="33"/>
      <c r="J4" s="34" t="s">
        <v>59</v>
      </c>
      <c r="K4" s="33" t="s">
        <v>66</v>
      </c>
      <c r="L4" s="34" t="s">
        <v>61</v>
      </c>
      <c r="M4" s="33"/>
      <c r="N4" s="33"/>
      <c r="O4" s="33" t="s">
        <v>62</v>
      </c>
      <c r="P4" s="35"/>
      <c r="Q4" s="36">
        <v>8.1999999999999993</v>
      </c>
      <c r="R4" s="37">
        <f t="shared" si="5"/>
        <v>0</v>
      </c>
      <c r="S4" s="38">
        <v>13.1</v>
      </c>
      <c r="T4" s="39"/>
      <c r="U4" s="33" t="s">
        <v>63</v>
      </c>
      <c r="V4" s="33">
        <v>38</v>
      </c>
      <c r="W4" s="33">
        <v>29</v>
      </c>
      <c r="X4" s="33">
        <v>10</v>
      </c>
      <c r="Y4" s="36"/>
      <c r="Z4" s="40">
        <v>1</v>
      </c>
      <c r="AA4" s="41">
        <f t="shared" si="6"/>
        <v>1.102E-2</v>
      </c>
      <c r="AB4" s="42">
        <f t="shared" si="7"/>
        <v>5898.366606170599</v>
      </c>
      <c r="AC4" s="33">
        <v>3200</v>
      </c>
      <c r="AD4" s="43">
        <f t="shared" si="8"/>
        <v>0.54252307692307689</v>
      </c>
      <c r="AE4" s="34" t="s">
        <v>64</v>
      </c>
      <c r="AF4" s="44">
        <v>8.4000000000000005E-2</v>
      </c>
      <c r="AG4" s="43">
        <f t="shared" si="9"/>
        <v>1.1004</v>
      </c>
      <c r="AH4" s="43">
        <f t="shared" si="10"/>
        <v>14.742923076923077</v>
      </c>
      <c r="AI4" s="45">
        <v>0.05</v>
      </c>
      <c r="AJ4" s="43">
        <f t="shared" si="0"/>
        <v>1.5925000000000002</v>
      </c>
      <c r="AK4" s="45">
        <v>0.06</v>
      </c>
      <c r="AL4" s="43">
        <f t="shared" si="1"/>
        <v>1.911</v>
      </c>
      <c r="AM4" s="45">
        <v>0.1</v>
      </c>
      <c r="AN4" s="43">
        <f t="shared" si="2"/>
        <v>3.1850000000000005</v>
      </c>
      <c r="AO4" s="43">
        <f t="shared" si="11"/>
        <v>0.90749999999999886</v>
      </c>
      <c r="AP4" s="33"/>
      <c r="AQ4" s="45">
        <v>0</v>
      </c>
      <c r="AR4" s="43">
        <f t="shared" si="3"/>
        <v>0</v>
      </c>
      <c r="AS4" s="33"/>
      <c r="AT4" s="45">
        <v>0</v>
      </c>
      <c r="AU4" s="43">
        <f t="shared" si="12"/>
        <v>0</v>
      </c>
      <c r="AV4" s="43">
        <f t="shared" si="13"/>
        <v>7.5960000000000001</v>
      </c>
      <c r="AW4" s="43">
        <f t="shared" si="4"/>
        <v>22.338923076923077</v>
      </c>
      <c r="AX4" s="46">
        <f t="shared" si="14"/>
        <v>0.29862093950006041</v>
      </c>
      <c r="AY4" s="48">
        <v>31.85</v>
      </c>
      <c r="AZ4" s="43">
        <f t="shared" si="15"/>
        <v>33.442500000000003</v>
      </c>
      <c r="BA4" s="36">
        <v>64.989999999999995</v>
      </c>
      <c r="BB4" s="46">
        <f t="shared" si="16"/>
        <v>0.48542083397445751</v>
      </c>
      <c r="BC4" s="47"/>
    </row>
    <row r="5" spans="1:55" x14ac:dyDescent="0.35">
      <c r="A5" s="32">
        <v>4</v>
      </c>
      <c r="B5" s="33"/>
      <c r="C5" s="33"/>
      <c r="D5" s="34" t="s">
        <v>55</v>
      </c>
      <c r="E5" s="33"/>
      <c r="F5" s="33" t="s">
        <v>56</v>
      </c>
      <c r="G5" s="34" t="s">
        <v>57</v>
      </c>
      <c r="H5" s="34" t="s">
        <v>58</v>
      </c>
      <c r="I5" s="33"/>
      <c r="J5" s="34" t="s">
        <v>59</v>
      </c>
      <c r="K5" s="33" t="s">
        <v>60</v>
      </c>
      <c r="L5" s="34" t="s">
        <v>67</v>
      </c>
      <c r="M5" s="33"/>
      <c r="N5" s="33"/>
      <c r="O5" s="33" t="s">
        <v>62</v>
      </c>
      <c r="P5" s="35"/>
      <c r="Q5" s="36">
        <v>8.1999999999999993</v>
      </c>
      <c r="R5" s="37">
        <f t="shared" si="5"/>
        <v>0</v>
      </c>
      <c r="S5" s="38">
        <v>8.6999999999999993</v>
      </c>
      <c r="T5" s="39"/>
      <c r="U5" s="33" t="s">
        <v>63</v>
      </c>
      <c r="V5" s="33">
        <v>38</v>
      </c>
      <c r="W5" s="33">
        <v>29</v>
      </c>
      <c r="X5" s="33">
        <v>6.5</v>
      </c>
      <c r="Y5" s="36"/>
      <c r="Z5" s="40">
        <v>1</v>
      </c>
      <c r="AA5" s="41">
        <f t="shared" si="6"/>
        <v>7.1630000000000001E-3</v>
      </c>
      <c r="AB5" s="42">
        <f t="shared" si="7"/>
        <v>9074.4101633393821</v>
      </c>
      <c r="AC5" s="33">
        <v>3200</v>
      </c>
      <c r="AD5" s="43">
        <f t="shared" si="8"/>
        <v>0.35264000000000001</v>
      </c>
      <c r="AE5" s="34" t="s">
        <v>64</v>
      </c>
      <c r="AF5" s="44">
        <v>8.4000000000000005E-2</v>
      </c>
      <c r="AG5" s="43">
        <f t="shared" si="9"/>
        <v>0.73080000000000001</v>
      </c>
      <c r="AH5" s="43">
        <f t="shared" si="10"/>
        <v>9.7834399999999988</v>
      </c>
      <c r="AI5" s="45">
        <v>0.05</v>
      </c>
      <c r="AJ5" s="43">
        <f t="shared" si="0"/>
        <v>1.0574999999999999</v>
      </c>
      <c r="AK5" s="45">
        <v>0.06</v>
      </c>
      <c r="AL5" s="43">
        <f t="shared" si="1"/>
        <v>1.2689999999999999</v>
      </c>
      <c r="AM5" s="45">
        <v>0.1</v>
      </c>
      <c r="AN5" s="43">
        <f t="shared" si="2"/>
        <v>2.1149999999999998</v>
      </c>
      <c r="AO5" s="43">
        <f t="shared" si="11"/>
        <v>1.442499999999999</v>
      </c>
      <c r="AP5" s="33"/>
      <c r="AQ5" s="45">
        <v>0</v>
      </c>
      <c r="AR5" s="43">
        <f t="shared" si="3"/>
        <v>0</v>
      </c>
      <c r="AS5" s="33"/>
      <c r="AT5" s="45">
        <v>0</v>
      </c>
      <c r="AU5" s="43">
        <f t="shared" si="12"/>
        <v>0</v>
      </c>
      <c r="AV5" s="43">
        <f t="shared" si="13"/>
        <v>5.8839999999999986</v>
      </c>
      <c r="AW5" s="43">
        <f t="shared" si="4"/>
        <v>15.667439999999997</v>
      </c>
      <c r="AX5" s="46">
        <f t="shared" si="14"/>
        <v>0.25922269503546108</v>
      </c>
      <c r="AY5" s="39">
        <v>21.15</v>
      </c>
      <c r="AZ5" s="43">
        <f t="shared" si="15"/>
        <v>22.2075</v>
      </c>
      <c r="BA5" s="36">
        <v>44.99</v>
      </c>
      <c r="BB5" s="46">
        <f t="shared" si="16"/>
        <v>0.50639030895754611</v>
      </c>
      <c r="BC5" s="47"/>
    </row>
    <row r="6" spans="1:55" x14ac:dyDescent="0.35">
      <c r="A6" s="32">
        <v>5</v>
      </c>
      <c r="B6" s="33"/>
      <c r="C6" s="33"/>
      <c r="D6" s="34" t="s">
        <v>55</v>
      </c>
      <c r="E6" s="33"/>
      <c r="F6" s="33" t="s">
        <v>56</v>
      </c>
      <c r="G6" s="34" t="s">
        <v>57</v>
      </c>
      <c r="H6" s="34" t="s">
        <v>58</v>
      </c>
      <c r="I6" s="33"/>
      <c r="J6" s="34" t="s">
        <v>59</v>
      </c>
      <c r="K6" s="33" t="s">
        <v>65</v>
      </c>
      <c r="L6" s="34" t="s">
        <v>67</v>
      </c>
      <c r="M6" s="33"/>
      <c r="N6" s="33"/>
      <c r="O6" s="33" t="s">
        <v>62</v>
      </c>
      <c r="P6" s="35"/>
      <c r="Q6" s="36">
        <v>8.1999999999999993</v>
      </c>
      <c r="R6" s="37">
        <f t="shared" si="5"/>
        <v>0</v>
      </c>
      <c r="S6" s="38">
        <v>10.9</v>
      </c>
      <c r="T6" s="39"/>
      <c r="U6" s="33" t="s">
        <v>63</v>
      </c>
      <c r="V6" s="33">
        <v>38</v>
      </c>
      <c r="W6" s="33">
        <v>29</v>
      </c>
      <c r="X6" s="33">
        <v>8.5</v>
      </c>
      <c r="Y6" s="36"/>
      <c r="Z6" s="40">
        <v>1</v>
      </c>
      <c r="AA6" s="41">
        <f t="shared" si="6"/>
        <v>9.3670000000000003E-3</v>
      </c>
      <c r="AB6" s="42">
        <f t="shared" si="7"/>
        <v>6939.2548307889392</v>
      </c>
      <c r="AC6" s="33">
        <v>3200</v>
      </c>
      <c r="AD6" s="43">
        <f t="shared" si="8"/>
        <v>0.46114461538461543</v>
      </c>
      <c r="AE6" s="34" t="s">
        <v>64</v>
      </c>
      <c r="AF6" s="44">
        <v>8.4000000000000005E-2</v>
      </c>
      <c r="AG6" s="43">
        <f t="shared" si="9"/>
        <v>0.91560000000000008</v>
      </c>
      <c r="AH6" s="43">
        <f t="shared" si="10"/>
        <v>12.276744615384615</v>
      </c>
      <c r="AI6" s="45">
        <v>0.05</v>
      </c>
      <c r="AJ6" s="43">
        <f t="shared" si="0"/>
        <v>1.32</v>
      </c>
      <c r="AK6" s="45">
        <v>0.06</v>
      </c>
      <c r="AL6" s="43">
        <f t="shared" si="1"/>
        <v>1.5839999999999999</v>
      </c>
      <c r="AM6" s="45">
        <v>0.1</v>
      </c>
      <c r="AN6" s="43">
        <f t="shared" si="2"/>
        <v>2.64</v>
      </c>
      <c r="AO6" s="43">
        <f t="shared" si="11"/>
        <v>1.1799999999999997</v>
      </c>
      <c r="AP6" s="33"/>
      <c r="AQ6" s="45">
        <v>0</v>
      </c>
      <c r="AR6" s="43">
        <f t="shared" si="3"/>
        <v>0</v>
      </c>
      <c r="AS6" s="33"/>
      <c r="AT6" s="45">
        <v>0</v>
      </c>
      <c r="AU6" s="43">
        <f t="shared" si="12"/>
        <v>0</v>
      </c>
      <c r="AV6" s="43">
        <f t="shared" si="13"/>
        <v>6.7240000000000002</v>
      </c>
      <c r="AW6" s="43">
        <f t="shared" si="4"/>
        <v>19.000744615384615</v>
      </c>
      <c r="AX6" s="46">
        <f t="shared" si="14"/>
        <v>0.28027482517482516</v>
      </c>
      <c r="AY6" s="48">
        <v>26.4</v>
      </c>
      <c r="AZ6" s="43">
        <f t="shared" si="15"/>
        <v>27.72</v>
      </c>
      <c r="BA6" s="36">
        <v>54.99</v>
      </c>
      <c r="BB6" s="46">
        <f t="shared" si="16"/>
        <v>0.49590834697217678</v>
      </c>
      <c r="BC6" s="47"/>
    </row>
    <row r="7" spans="1:55" x14ac:dyDescent="0.35">
      <c r="A7" s="32">
        <v>6</v>
      </c>
      <c r="B7" s="33"/>
      <c r="C7" s="33"/>
      <c r="D7" s="34" t="s">
        <v>55</v>
      </c>
      <c r="E7" s="33"/>
      <c r="F7" s="33" t="s">
        <v>56</v>
      </c>
      <c r="G7" s="34" t="s">
        <v>57</v>
      </c>
      <c r="H7" s="34" t="s">
        <v>58</v>
      </c>
      <c r="I7" s="33"/>
      <c r="J7" s="34" t="s">
        <v>59</v>
      </c>
      <c r="K7" s="33" t="s">
        <v>66</v>
      </c>
      <c r="L7" s="34" t="s">
        <v>67</v>
      </c>
      <c r="M7" s="33"/>
      <c r="N7" s="33"/>
      <c r="O7" s="33" t="s">
        <v>62</v>
      </c>
      <c r="P7" s="35"/>
      <c r="Q7" s="36">
        <v>8.1999999999999993</v>
      </c>
      <c r="R7" s="37">
        <f t="shared" si="5"/>
        <v>0</v>
      </c>
      <c r="S7" s="38">
        <v>13.1</v>
      </c>
      <c r="T7" s="39"/>
      <c r="U7" s="33" t="s">
        <v>63</v>
      </c>
      <c r="V7" s="33">
        <v>38</v>
      </c>
      <c r="W7" s="33">
        <v>29</v>
      </c>
      <c r="X7" s="33">
        <v>10</v>
      </c>
      <c r="Y7" s="36"/>
      <c r="Z7" s="40">
        <v>1</v>
      </c>
      <c r="AA7" s="41">
        <f t="shared" si="6"/>
        <v>1.102E-2</v>
      </c>
      <c r="AB7" s="42">
        <f t="shared" si="7"/>
        <v>5898.366606170599</v>
      </c>
      <c r="AC7" s="33">
        <v>3200</v>
      </c>
      <c r="AD7" s="43">
        <f t="shared" si="8"/>
        <v>0.54252307692307689</v>
      </c>
      <c r="AE7" s="34" t="s">
        <v>64</v>
      </c>
      <c r="AF7" s="44">
        <v>8.4000000000000005E-2</v>
      </c>
      <c r="AG7" s="43">
        <f t="shared" si="9"/>
        <v>1.1004</v>
      </c>
      <c r="AH7" s="43">
        <f t="shared" si="10"/>
        <v>14.742923076923077</v>
      </c>
      <c r="AI7" s="45">
        <v>0.05</v>
      </c>
      <c r="AJ7" s="43">
        <f t="shared" si="0"/>
        <v>1.5925000000000002</v>
      </c>
      <c r="AK7" s="45">
        <v>0.06</v>
      </c>
      <c r="AL7" s="43">
        <f t="shared" si="1"/>
        <v>1.911</v>
      </c>
      <c r="AM7" s="45">
        <v>0.1</v>
      </c>
      <c r="AN7" s="43">
        <f t="shared" si="2"/>
        <v>3.1850000000000005</v>
      </c>
      <c r="AO7" s="43">
        <f t="shared" si="11"/>
        <v>0.90749999999999886</v>
      </c>
      <c r="AP7" s="33"/>
      <c r="AQ7" s="45">
        <v>0</v>
      </c>
      <c r="AR7" s="43">
        <f t="shared" si="3"/>
        <v>0</v>
      </c>
      <c r="AS7" s="33"/>
      <c r="AT7" s="45">
        <v>0</v>
      </c>
      <c r="AU7" s="43">
        <f t="shared" si="12"/>
        <v>0</v>
      </c>
      <c r="AV7" s="43">
        <f t="shared" si="13"/>
        <v>7.5960000000000001</v>
      </c>
      <c r="AW7" s="43">
        <f t="shared" si="4"/>
        <v>22.338923076923077</v>
      </c>
      <c r="AX7" s="46">
        <f t="shared" si="14"/>
        <v>0.29862093950006041</v>
      </c>
      <c r="AY7" s="48">
        <v>31.85</v>
      </c>
      <c r="AZ7" s="43">
        <f t="shared" si="15"/>
        <v>33.442500000000003</v>
      </c>
      <c r="BA7" s="36">
        <v>64.989999999999995</v>
      </c>
      <c r="BB7" s="46">
        <f t="shared" si="16"/>
        <v>0.48542083397445751</v>
      </c>
      <c r="BC7" s="47"/>
    </row>
    <row r="8" spans="1:55" x14ac:dyDescent="0.35">
      <c r="A8" s="32">
        <v>7</v>
      </c>
      <c r="B8" s="33"/>
      <c r="C8" s="33"/>
      <c r="D8" s="34" t="s">
        <v>55</v>
      </c>
      <c r="E8" s="33"/>
      <c r="F8" s="33" t="s">
        <v>56</v>
      </c>
      <c r="G8" s="34" t="s">
        <v>57</v>
      </c>
      <c r="H8" s="34" t="s">
        <v>58</v>
      </c>
      <c r="I8" s="33"/>
      <c r="J8" s="34" t="s">
        <v>59</v>
      </c>
      <c r="K8" s="33" t="s">
        <v>60</v>
      </c>
      <c r="L8" s="34" t="s">
        <v>68</v>
      </c>
      <c r="M8" s="34" t="s">
        <v>69</v>
      </c>
      <c r="N8" s="49">
        <v>675716405885</v>
      </c>
      <c r="O8" s="33" t="s">
        <v>62</v>
      </c>
      <c r="P8" s="35"/>
      <c r="Q8" s="36">
        <v>8.1999999999999993</v>
      </c>
      <c r="R8" s="37">
        <f t="shared" si="5"/>
        <v>0</v>
      </c>
      <c r="S8" s="38">
        <v>8.6999999999999993</v>
      </c>
      <c r="T8" s="39"/>
      <c r="U8" s="33" t="s">
        <v>63</v>
      </c>
      <c r="V8" s="33">
        <v>38</v>
      </c>
      <c r="W8" s="33">
        <v>29</v>
      </c>
      <c r="X8" s="33">
        <v>6.5</v>
      </c>
      <c r="Y8" s="36"/>
      <c r="Z8" s="40">
        <v>1</v>
      </c>
      <c r="AA8" s="41">
        <f t="shared" si="6"/>
        <v>7.1630000000000001E-3</v>
      </c>
      <c r="AB8" s="42">
        <f t="shared" si="7"/>
        <v>9074.4101633393821</v>
      </c>
      <c r="AC8" s="33">
        <v>3200</v>
      </c>
      <c r="AD8" s="43">
        <f t="shared" si="8"/>
        <v>0.35264000000000001</v>
      </c>
      <c r="AE8" s="34" t="s">
        <v>64</v>
      </c>
      <c r="AF8" s="44">
        <v>8.4000000000000005E-2</v>
      </c>
      <c r="AG8" s="43">
        <f t="shared" si="9"/>
        <v>0.73080000000000001</v>
      </c>
      <c r="AH8" s="43">
        <f t="shared" si="10"/>
        <v>9.7834399999999988</v>
      </c>
      <c r="AI8" s="45">
        <v>0.05</v>
      </c>
      <c r="AJ8" s="43">
        <f t="shared" si="0"/>
        <v>1.0574999999999999</v>
      </c>
      <c r="AK8" s="45">
        <v>0.06</v>
      </c>
      <c r="AL8" s="43">
        <f t="shared" si="1"/>
        <v>1.2689999999999999</v>
      </c>
      <c r="AM8" s="45">
        <v>0.1</v>
      </c>
      <c r="AN8" s="43">
        <f t="shared" si="2"/>
        <v>2.1149999999999998</v>
      </c>
      <c r="AO8" s="43">
        <f t="shared" si="11"/>
        <v>1.442499999999999</v>
      </c>
      <c r="AP8" s="33"/>
      <c r="AQ8" s="45">
        <v>0</v>
      </c>
      <c r="AR8" s="43">
        <f t="shared" si="3"/>
        <v>0</v>
      </c>
      <c r="AS8" s="33"/>
      <c r="AT8" s="45">
        <v>0</v>
      </c>
      <c r="AU8" s="43">
        <f t="shared" si="12"/>
        <v>0</v>
      </c>
      <c r="AV8" s="43">
        <f t="shared" si="13"/>
        <v>5.8839999999999986</v>
      </c>
      <c r="AW8" s="43">
        <f t="shared" si="4"/>
        <v>15.667439999999997</v>
      </c>
      <c r="AX8" s="46">
        <f t="shared" si="14"/>
        <v>0.25922269503546108</v>
      </c>
      <c r="AY8" s="39">
        <v>21.15</v>
      </c>
      <c r="AZ8" s="43">
        <f t="shared" si="15"/>
        <v>22.2075</v>
      </c>
      <c r="BA8" s="36">
        <v>44.99</v>
      </c>
      <c r="BB8" s="46">
        <f t="shared" si="16"/>
        <v>0.50639030895754611</v>
      </c>
      <c r="BC8" s="47"/>
    </row>
    <row r="9" spans="1:55" x14ac:dyDescent="0.35">
      <c r="A9" s="32">
        <v>8</v>
      </c>
      <c r="B9" s="33"/>
      <c r="C9" s="33"/>
      <c r="D9" s="34" t="s">
        <v>55</v>
      </c>
      <c r="E9" s="33"/>
      <c r="F9" s="33" t="s">
        <v>56</v>
      </c>
      <c r="G9" s="34" t="s">
        <v>57</v>
      </c>
      <c r="H9" s="34" t="s">
        <v>58</v>
      </c>
      <c r="I9" s="33"/>
      <c r="J9" s="34" t="s">
        <v>59</v>
      </c>
      <c r="K9" s="33" t="s">
        <v>65</v>
      </c>
      <c r="L9" s="34" t="s">
        <v>68</v>
      </c>
      <c r="M9" s="34" t="s">
        <v>70</v>
      </c>
      <c r="N9" s="49">
        <v>675716405939</v>
      </c>
      <c r="O9" s="33" t="s">
        <v>62</v>
      </c>
      <c r="P9" s="35"/>
      <c r="Q9" s="36">
        <v>8.1999999999999993</v>
      </c>
      <c r="R9" s="37">
        <f t="shared" si="5"/>
        <v>0</v>
      </c>
      <c r="S9" s="38">
        <v>10.9</v>
      </c>
      <c r="T9" s="39"/>
      <c r="U9" s="33" t="s">
        <v>63</v>
      </c>
      <c r="V9" s="33">
        <v>38</v>
      </c>
      <c r="W9" s="33">
        <v>29</v>
      </c>
      <c r="X9" s="33">
        <v>8.5</v>
      </c>
      <c r="Y9" s="36"/>
      <c r="Z9" s="40">
        <v>1</v>
      </c>
      <c r="AA9" s="41">
        <f t="shared" si="6"/>
        <v>9.3670000000000003E-3</v>
      </c>
      <c r="AB9" s="42">
        <f t="shared" si="7"/>
        <v>6939.2548307889392</v>
      </c>
      <c r="AC9" s="33">
        <v>3200</v>
      </c>
      <c r="AD9" s="43">
        <f t="shared" si="8"/>
        <v>0.46114461538461543</v>
      </c>
      <c r="AE9" s="34" t="s">
        <v>64</v>
      </c>
      <c r="AF9" s="44">
        <v>8.4000000000000005E-2</v>
      </c>
      <c r="AG9" s="43">
        <f t="shared" si="9"/>
        <v>0.91560000000000008</v>
      </c>
      <c r="AH9" s="43">
        <f t="shared" si="10"/>
        <v>12.276744615384615</v>
      </c>
      <c r="AI9" s="45">
        <v>0.05</v>
      </c>
      <c r="AJ9" s="43">
        <f t="shared" si="0"/>
        <v>1.32</v>
      </c>
      <c r="AK9" s="45">
        <v>0.06</v>
      </c>
      <c r="AL9" s="43">
        <f t="shared" si="1"/>
        <v>1.5839999999999999</v>
      </c>
      <c r="AM9" s="45">
        <v>0.1</v>
      </c>
      <c r="AN9" s="43">
        <f t="shared" si="2"/>
        <v>2.64</v>
      </c>
      <c r="AO9" s="43">
        <f t="shared" si="11"/>
        <v>1.1799999999999997</v>
      </c>
      <c r="AP9" s="33"/>
      <c r="AQ9" s="45">
        <v>0</v>
      </c>
      <c r="AR9" s="43">
        <f t="shared" si="3"/>
        <v>0</v>
      </c>
      <c r="AS9" s="33"/>
      <c r="AT9" s="45">
        <v>0</v>
      </c>
      <c r="AU9" s="43">
        <f t="shared" si="12"/>
        <v>0</v>
      </c>
      <c r="AV9" s="43">
        <f t="shared" si="13"/>
        <v>6.7240000000000002</v>
      </c>
      <c r="AW9" s="43">
        <f t="shared" si="4"/>
        <v>19.000744615384615</v>
      </c>
      <c r="AX9" s="46">
        <f t="shared" si="14"/>
        <v>0.28027482517482516</v>
      </c>
      <c r="AY9" s="48">
        <v>26.4</v>
      </c>
      <c r="AZ9" s="43">
        <f t="shared" si="15"/>
        <v>27.72</v>
      </c>
      <c r="BA9" s="36">
        <v>54.99</v>
      </c>
      <c r="BB9" s="46">
        <f t="shared" si="16"/>
        <v>0.49590834697217678</v>
      </c>
      <c r="BC9" s="47"/>
    </row>
    <row r="10" spans="1:55" x14ac:dyDescent="0.35">
      <c r="A10" s="32">
        <v>9</v>
      </c>
      <c r="B10" s="33"/>
      <c r="C10" s="33"/>
      <c r="D10" s="34" t="s">
        <v>55</v>
      </c>
      <c r="E10" s="33"/>
      <c r="F10" s="33" t="s">
        <v>56</v>
      </c>
      <c r="G10" s="34" t="s">
        <v>57</v>
      </c>
      <c r="H10" s="34" t="s">
        <v>58</v>
      </c>
      <c r="I10" s="33"/>
      <c r="J10" s="34" t="s">
        <v>59</v>
      </c>
      <c r="K10" s="33" t="s">
        <v>66</v>
      </c>
      <c r="L10" s="34" t="s">
        <v>68</v>
      </c>
      <c r="M10" s="34" t="s">
        <v>71</v>
      </c>
      <c r="N10" s="49">
        <v>675716405946</v>
      </c>
      <c r="O10" s="33" t="s">
        <v>62</v>
      </c>
      <c r="P10" s="35"/>
      <c r="Q10" s="36">
        <v>8.1999999999999993</v>
      </c>
      <c r="R10" s="37">
        <f t="shared" si="5"/>
        <v>0</v>
      </c>
      <c r="S10" s="38">
        <v>13.1</v>
      </c>
      <c r="T10" s="39"/>
      <c r="U10" s="33" t="s">
        <v>63</v>
      </c>
      <c r="V10" s="33">
        <v>38</v>
      </c>
      <c r="W10" s="33">
        <v>29</v>
      </c>
      <c r="X10" s="33">
        <v>10</v>
      </c>
      <c r="Y10" s="36"/>
      <c r="Z10" s="40">
        <v>1</v>
      </c>
      <c r="AA10" s="41">
        <f t="shared" si="6"/>
        <v>1.102E-2</v>
      </c>
      <c r="AB10" s="42">
        <f t="shared" si="7"/>
        <v>5898.366606170599</v>
      </c>
      <c r="AC10" s="33">
        <v>3200</v>
      </c>
      <c r="AD10" s="43">
        <f t="shared" si="8"/>
        <v>0.54252307692307689</v>
      </c>
      <c r="AE10" s="34" t="s">
        <v>64</v>
      </c>
      <c r="AF10" s="44">
        <v>8.4000000000000005E-2</v>
      </c>
      <c r="AG10" s="43">
        <f t="shared" si="9"/>
        <v>1.1004</v>
      </c>
      <c r="AH10" s="43">
        <f t="shared" si="10"/>
        <v>14.742923076923077</v>
      </c>
      <c r="AI10" s="45">
        <v>0.05</v>
      </c>
      <c r="AJ10" s="43">
        <f t="shared" si="0"/>
        <v>1.5925000000000002</v>
      </c>
      <c r="AK10" s="45">
        <v>0.06</v>
      </c>
      <c r="AL10" s="43">
        <f t="shared" si="1"/>
        <v>1.911</v>
      </c>
      <c r="AM10" s="45">
        <v>0.1</v>
      </c>
      <c r="AN10" s="43">
        <f t="shared" si="2"/>
        <v>3.1850000000000005</v>
      </c>
      <c r="AO10" s="43">
        <f t="shared" si="11"/>
        <v>0.90749999999999886</v>
      </c>
      <c r="AP10" s="33"/>
      <c r="AQ10" s="45">
        <v>0</v>
      </c>
      <c r="AR10" s="43">
        <f t="shared" si="3"/>
        <v>0</v>
      </c>
      <c r="AS10" s="33"/>
      <c r="AT10" s="45">
        <v>0</v>
      </c>
      <c r="AU10" s="43">
        <f t="shared" si="12"/>
        <v>0</v>
      </c>
      <c r="AV10" s="43">
        <f t="shared" si="13"/>
        <v>7.5960000000000001</v>
      </c>
      <c r="AW10" s="43">
        <f t="shared" si="4"/>
        <v>22.338923076923077</v>
      </c>
      <c r="AX10" s="46">
        <f t="shared" si="14"/>
        <v>0.29862093950006041</v>
      </c>
      <c r="AY10" s="48">
        <v>31.85</v>
      </c>
      <c r="AZ10" s="43">
        <f t="shared" si="15"/>
        <v>33.442500000000003</v>
      </c>
      <c r="BA10" s="36">
        <v>64.989999999999995</v>
      </c>
      <c r="BB10" s="46">
        <f t="shared" si="16"/>
        <v>0.48542083397445751</v>
      </c>
      <c r="BC10" s="47"/>
    </row>
    <row r="11" spans="1:55" x14ac:dyDescent="0.35">
      <c r="A11" s="32">
        <v>10</v>
      </c>
      <c r="B11" s="33"/>
      <c r="C11" s="33"/>
      <c r="D11" s="34" t="s">
        <v>55</v>
      </c>
      <c r="E11" s="33"/>
      <c r="F11" s="33" t="s">
        <v>56</v>
      </c>
      <c r="G11" s="34" t="s">
        <v>57</v>
      </c>
      <c r="H11" s="34" t="s">
        <v>58</v>
      </c>
      <c r="I11" s="33"/>
      <c r="J11" s="34" t="s">
        <v>59</v>
      </c>
      <c r="K11" s="33" t="s">
        <v>60</v>
      </c>
      <c r="L11" s="34" t="s">
        <v>72</v>
      </c>
      <c r="M11" s="34" t="s">
        <v>73</v>
      </c>
      <c r="N11" s="49">
        <v>675716405892</v>
      </c>
      <c r="O11" s="33" t="s">
        <v>62</v>
      </c>
      <c r="P11" s="35"/>
      <c r="Q11" s="36">
        <v>8.1999999999999993</v>
      </c>
      <c r="R11" s="37">
        <f t="shared" si="5"/>
        <v>0</v>
      </c>
      <c r="S11" s="38">
        <v>8.6999999999999993</v>
      </c>
      <c r="T11" s="39"/>
      <c r="U11" s="33" t="s">
        <v>63</v>
      </c>
      <c r="V11" s="33">
        <v>38</v>
      </c>
      <c r="W11" s="33">
        <v>29</v>
      </c>
      <c r="X11" s="33">
        <v>6.5</v>
      </c>
      <c r="Y11" s="36"/>
      <c r="Z11" s="40">
        <v>1</v>
      </c>
      <c r="AA11" s="41">
        <f t="shared" si="6"/>
        <v>7.1630000000000001E-3</v>
      </c>
      <c r="AB11" s="42">
        <f t="shared" si="7"/>
        <v>9074.4101633393821</v>
      </c>
      <c r="AC11" s="33">
        <v>3200</v>
      </c>
      <c r="AD11" s="43">
        <f t="shared" si="8"/>
        <v>0.35264000000000001</v>
      </c>
      <c r="AE11" s="34" t="s">
        <v>64</v>
      </c>
      <c r="AF11" s="44">
        <v>8.4000000000000005E-2</v>
      </c>
      <c r="AG11" s="43">
        <f t="shared" si="9"/>
        <v>0.73080000000000001</v>
      </c>
      <c r="AH11" s="43">
        <f t="shared" si="10"/>
        <v>9.7834399999999988</v>
      </c>
      <c r="AI11" s="45">
        <v>0.05</v>
      </c>
      <c r="AJ11" s="43">
        <f t="shared" si="0"/>
        <v>1.0574999999999999</v>
      </c>
      <c r="AK11" s="45">
        <v>0.06</v>
      </c>
      <c r="AL11" s="43">
        <f t="shared" si="1"/>
        <v>1.2689999999999999</v>
      </c>
      <c r="AM11" s="45">
        <v>0.1</v>
      </c>
      <c r="AN11" s="43">
        <f t="shared" si="2"/>
        <v>2.1149999999999998</v>
      </c>
      <c r="AO11" s="43">
        <f t="shared" si="11"/>
        <v>1.442499999999999</v>
      </c>
      <c r="AP11" s="33"/>
      <c r="AQ11" s="45">
        <v>0</v>
      </c>
      <c r="AR11" s="43">
        <f t="shared" si="3"/>
        <v>0</v>
      </c>
      <c r="AS11" s="33"/>
      <c r="AT11" s="45">
        <v>0</v>
      </c>
      <c r="AU11" s="43">
        <f t="shared" si="12"/>
        <v>0</v>
      </c>
      <c r="AV11" s="43">
        <f t="shared" si="13"/>
        <v>5.8839999999999986</v>
      </c>
      <c r="AW11" s="43">
        <f t="shared" si="4"/>
        <v>15.667439999999997</v>
      </c>
      <c r="AX11" s="46">
        <f t="shared" si="14"/>
        <v>0.25922269503546108</v>
      </c>
      <c r="AY11" s="39">
        <v>21.15</v>
      </c>
      <c r="AZ11" s="43">
        <f t="shared" si="15"/>
        <v>22.2075</v>
      </c>
      <c r="BA11" s="36">
        <v>44.99</v>
      </c>
      <c r="BB11" s="46">
        <f t="shared" si="16"/>
        <v>0.50639030895754611</v>
      </c>
      <c r="BC11" s="47"/>
    </row>
    <row r="12" spans="1:55" x14ac:dyDescent="0.35">
      <c r="A12" s="32">
        <v>11</v>
      </c>
      <c r="B12" s="33"/>
      <c r="C12" s="33"/>
      <c r="D12" s="34" t="s">
        <v>55</v>
      </c>
      <c r="E12" s="33"/>
      <c r="F12" s="33" t="s">
        <v>56</v>
      </c>
      <c r="G12" s="34" t="s">
        <v>57</v>
      </c>
      <c r="H12" s="34" t="s">
        <v>58</v>
      </c>
      <c r="I12" s="33"/>
      <c r="J12" s="34" t="s">
        <v>59</v>
      </c>
      <c r="K12" s="33" t="s">
        <v>65</v>
      </c>
      <c r="L12" s="34" t="s">
        <v>72</v>
      </c>
      <c r="M12" s="34" t="s">
        <v>74</v>
      </c>
      <c r="N12" s="49">
        <v>675716405922</v>
      </c>
      <c r="O12" s="33" t="s">
        <v>62</v>
      </c>
      <c r="P12" s="35"/>
      <c r="Q12" s="36">
        <v>8.1999999999999993</v>
      </c>
      <c r="R12" s="37">
        <f t="shared" si="5"/>
        <v>0</v>
      </c>
      <c r="S12" s="38">
        <v>10.9</v>
      </c>
      <c r="T12" s="39"/>
      <c r="U12" s="33" t="s">
        <v>63</v>
      </c>
      <c r="V12" s="33">
        <v>38</v>
      </c>
      <c r="W12" s="33">
        <v>29</v>
      </c>
      <c r="X12" s="33">
        <v>8.5</v>
      </c>
      <c r="Y12" s="36"/>
      <c r="Z12" s="40">
        <v>1</v>
      </c>
      <c r="AA12" s="41">
        <f t="shared" si="6"/>
        <v>9.3670000000000003E-3</v>
      </c>
      <c r="AB12" s="42">
        <f t="shared" si="7"/>
        <v>6939.2548307889392</v>
      </c>
      <c r="AC12" s="33">
        <v>3200</v>
      </c>
      <c r="AD12" s="43">
        <f t="shared" si="8"/>
        <v>0.46114461538461543</v>
      </c>
      <c r="AE12" s="34" t="s">
        <v>64</v>
      </c>
      <c r="AF12" s="44">
        <v>8.4000000000000005E-2</v>
      </c>
      <c r="AG12" s="43">
        <f t="shared" si="9"/>
        <v>0.91560000000000008</v>
      </c>
      <c r="AH12" s="43">
        <f t="shared" si="10"/>
        <v>12.276744615384615</v>
      </c>
      <c r="AI12" s="45">
        <v>0.05</v>
      </c>
      <c r="AJ12" s="43">
        <f t="shared" si="0"/>
        <v>1.32</v>
      </c>
      <c r="AK12" s="45">
        <v>0.06</v>
      </c>
      <c r="AL12" s="43">
        <f t="shared" si="1"/>
        <v>1.5839999999999999</v>
      </c>
      <c r="AM12" s="45">
        <v>0.1</v>
      </c>
      <c r="AN12" s="43">
        <f t="shared" si="2"/>
        <v>2.64</v>
      </c>
      <c r="AO12" s="43">
        <f t="shared" si="11"/>
        <v>1.1799999999999997</v>
      </c>
      <c r="AP12" s="33"/>
      <c r="AQ12" s="45">
        <v>0</v>
      </c>
      <c r="AR12" s="43">
        <f t="shared" si="3"/>
        <v>0</v>
      </c>
      <c r="AS12" s="33"/>
      <c r="AT12" s="45">
        <v>0</v>
      </c>
      <c r="AU12" s="43">
        <f t="shared" si="12"/>
        <v>0</v>
      </c>
      <c r="AV12" s="43">
        <f t="shared" si="13"/>
        <v>6.7240000000000002</v>
      </c>
      <c r="AW12" s="43">
        <f t="shared" si="4"/>
        <v>19.000744615384615</v>
      </c>
      <c r="AX12" s="46">
        <f t="shared" si="14"/>
        <v>0.28027482517482516</v>
      </c>
      <c r="AY12" s="48">
        <v>26.4</v>
      </c>
      <c r="AZ12" s="43">
        <f t="shared" si="15"/>
        <v>27.72</v>
      </c>
      <c r="BA12" s="36">
        <v>54.99</v>
      </c>
      <c r="BB12" s="46">
        <f t="shared" si="16"/>
        <v>0.49590834697217678</v>
      </c>
      <c r="BC12" s="47"/>
    </row>
    <row r="13" spans="1:55" x14ac:dyDescent="0.35">
      <c r="A13" s="32">
        <v>12</v>
      </c>
      <c r="B13" s="33"/>
      <c r="C13" s="33"/>
      <c r="D13" s="34" t="s">
        <v>55</v>
      </c>
      <c r="E13" s="33"/>
      <c r="F13" s="33" t="s">
        <v>56</v>
      </c>
      <c r="G13" s="34" t="s">
        <v>57</v>
      </c>
      <c r="H13" s="34" t="s">
        <v>58</v>
      </c>
      <c r="I13" s="33"/>
      <c r="J13" s="34" t="s">
        <v>59</v>
      </c>
      <c r="K13" s="33" t="s">
        <v>66</v>
      </c>
      <c r="L13" s="34" t="s">
        <v>72</v>
      </c>
      <c r="M13" s="34" t="s">
        <v>75</v>
      </c>
      <c r="N13" s="49">
        <v>675716405953</v>
      </c>
      <c r="O13" s="33" t="s">
        <v>62</v>
      </c>
      <c r="P13" s="35"/>
      <c r="Q13" s="36">
        <v>8.1999999999999993</v>
      </c>
      <c r="R13" s="37">
        <f t="shared" si="5"/>
        <v>0</v>
      </c>
      <c r="S13" s="38">
        <v>13.1</v>
      </c>
      <c r="T13" s="39"/>
      <c r="U13" s="33" t="s">
        <v>63</v>
      </c>
      <c r="V13" s="33">
        <v>38</v>
      </c>
      <c r="W13" s="33">
        <v>29</v>
      </c>
      <c r="X13" s="33">
        <v>10</v>
      </c>
      <c r="Y13" s="36"/>
      <c r="Z13" s="40">
        <v>1</v>
      </c>
      <c r="AA13" s="41">
        <f t="shared" si="6"/>
        <v>1.102E-2</v>
      </c>
      <c r="AB13" s="42">
        <f t="shared" si="7"/>
        <v>5898.366606170599</v>
      </c>
      <c r="AC13" s="33">
        <v>3200</v>
      </c>
      <c r="AD13" s="43">
        <f t="shared" si="8"/>
        <v>0.54252307692307689</v>
      </c>
      <c r="AE13" s="34" t="s">
        <v>64</v>
      </c>
      <c r="AF13" s="44">
        <v>8.4000000000000005E-2</v>
      </c>
      <c r="AG13" s="43">
        <f t="shared" si="9"/>
        <v>1.1004</v>
      </c>
      <c r="AH13" s="43">
        <f t="shared" si="10"/>
        <v>14.742923076923077</v>
      </c>
      <c r="AI13" s="45">
        <v>0.05</v>
      </c>
      <c r="AJ13" s="43">
        <f t="shared" si="0"/>
        <v>1.5925000000000002</v>
      </c>
      <c r="AK13" s="45">
        <v>0.06</v>
      </c>
      <c r="AL13" s="43">
        <f t="shared" si="1"/>
        <v>1.911</v>
      </c>
      <c r="AM13" s="45">
        <v>0.1</v>
      </c>
      <c r="AN13" s="43">
        <f t="shared" si="2"/>
        <v>3.1850000000000005</v>
      </c>
      <c r="AO13" s="43">
        <f t="shared" si="11"/>
        <v>0.90749999999999886</v>
      </c>
      <c r="AP13" s="33"/>
      <c r="AQ13" s="45">
        <v>0</v>
      </c>
      <c r="AR13" s="43">
        <f t="shared" si="3"/>
        <v>0</v>
      </c>
      <c r="AS13" s="33"/>
      <c r="AT13" s="45">
        <v>0</v>
      </c>
      <c r="AU13" s="43">
        <f t="shared" si="12"/>
        <v>0</v>
      </c>
      <c r="AV13" s="43">
        <f t="shared" si="13"/>
        <v>7.5960000000000001</v>
      </c>
      <c r="AW13" s="43">
        <f t="shared" si="4"/>
        <v>22.338923076923077</v>
      </c>
      <c r="AX13" s="46">
        <f t="shared" si="14"/>
        <v>0.29862093950006041</v>
      </c>
      <c r="AY13" s="48">
        <v>31.85</v>
      </c>
      <c r="AZ13" s="43">
        <f t="shared" si="15"/>
        <v>33.442500000000003</v>
      </c>
      <c r="BA13" s="36">
        <v>64.989999999999995</v>
      </c>
      <c r="BB13" s="46">
        <f t="shared" si="16"/>
        <v>0.48542083397445751</v>
      </c>
      <c r="BC13" s="47"/>
    </row>
    <row r="14" spans="1:55" x14ac:dyDescent="0.35">
      <c r="A14" s="32">
        <v>13</v>
      </c>
      <c r="B14" s="33"/>
      <c r="C14" s="33"/>
      <c r="D14" s="34" t="s">
        <v>55</v>
      </c>
      <c r="E14" s="33"/>
      <c r="F14" s="33" t="s">
        <v>56</v>
      </c>
      <c r="G14" s="34" t="s">
        <v>57</v>
      </c>
      <c r="H14" s="34" t="s">
        <v>58</v>
      </c>
      <c r="I14" s="33"/>
      <c r="J14" s="34" t="s">
        <v>59</v>
      </c>
      <c r="K14" s="33" t="s">
        <v>60</v>
      </c>
      <c r="L14" s="34" t="s">
        <v>76</v>
      </c>
      <c r="M14" s="34" t="s">
        <v>77</v>
      </c>
      <c r="N14" s="49">
        <v>675716405908</v>
      </c>
      <c r="O14" s="33" t="s">
        <v>62</v>
      </c>
      <c r="P14" s="35"/>
      <c r="Q14" s="36">
        <v>8.1999999999999993</v>
      </c>
      <c r="R14" s="37">
        <f t="shared" si="5"/>
        <v>0</v>
      </c>
      <c r="S14" s="38">
        <v>8.6999999999999993</v>
      </c>
      <c r="T14" s="39"/>
      <c r="U14" s="33" t="s">
        <v>63</v>
      </c>
      <c r="V14" s="33">
        <v>38</v>
      </c>
      <c r="W14" s="33">
        <v>29</v>
      </c>
      <c r="X14" s="33">
        <v>6.5</v>
      </c>
      <c r="Y14" s="36"/>
      <c r="Z14" s="40">
        <v>1</v>
      </c>
      <c r="AA14" s="41">
        <f t="shared" si="6"/>
        <v>7.1630000000000001E-3</v>
      </c>
      <c r="AB14" s="42">
        <f t="shared" si="7"/>
        <v>9074.4101633393821</v>
      </c>
      <c r="AC14" s="33">
        <v>3200</v>
      </c>
      <c r="AD14" s="43">
        <f t="shared" si="8"/>
        <v>0.35264000000000001</v>
      </c>
      <c r="AE14" s="34" t="s">
        <v>64</v>
      </c>
      <c r="AF14" s="44">
        <v>8.4000000000000005E-2</v>
      </c>
      <c r="AG14" s="43">
        <f t="shared" si="9"/>
        <v>0.73080000000000001</v>
      </c>
      <c r="AH14" s="43">
        <f t="shared" si="10"/>
        <v>9.7834399999999988</v>
      </c>
      <c r="AI14" s="45">
        <v>0.05</v>
      </c>
      <c r="AJ14" s="43">
        <f t="shared" si="0"/>
        <v>1.0574999999999999</v>
      </c>
      <c r="AK14" s="45">
        <v>0.06</v>
      </c>
      <c r="AL14" s="43">
        <f t="shared" si="1"/>
        <v>1.2689999999999999</v>
      </c>
      <c r="AM14" s="45">
        <v>0.1</v>
      </c>
      <c r="AN14" s="43">
        <f t="shared" si="2"/>
        <v>2.1149999999999998</v>
      </c>
      <c r="AO14" s="43">
        <f t="shared" si="11"/>
        <v>1.442499999999999</v>
      </c>
      <c r="AP14" s="33"/>
      <c r="AQ14" s="45">
        <v>0</v>
      </c>
      <c r="AR14" s="43">
        <f t="shared" si="3"/>
        <v>0</v>
      </c>
      <c r="AS14" s="33"/>
      <c r="AT14" s="45">
        <v>0</v>
      </c>
      <c r="AU14" s="43">
        <f t="shared" si="12"/>
        <v>0</v>
      </c>
      <c r="AV14" s="43">
        <f t="shared" si="13"/>
        <v>5.8839999999999986</v>
      </c>
      <c r="AW14" s="43">
        <f t="shared" si="4"/>
        <v>15.667439999999997</v>
      </c>
      <c r="AX14" s="46">
        <f t="shared" si="14"/>
        <v>0.25922269503546108</v>
      </c>
      <c r="AY14" s="39">
        <v>21.15</v>
      </c>
      <c r="AZ14" s="43">
        <f t="shared" si="15"/>
        <v>22.2075</v>
      </c>
      <c r="BA14" s="36">
        <v>44.99</v>
      </c>
      <c r="BB14" s="46">
        <f t="shared" si="16"/>
        <v>0.50639030895754611</v>
      </c>
      <c r="BC14" s="47"/>
    </row>
    <row r="15" spans="1:55" x14ac:dyDescent="0.35">
      <c r="A15" s="32">
        <v>14</v>
      </c>
      <c r="B15" s="33"/>
      <c r="C15" s="33"/>
      <c r="D15" s="34" t="s">
        <v>55</v>
      </c>
      <c r="E15" s="33"/>
      <c r="F15" s="33" t="s">
        <v>56</v>
      </c>
      <c r="G15" s="34" t="s">
        <v>57</v>
      </c>
      <c r="H15" s="34" t="s">
        <v>58</v>
      </c>
      <c r="I15" s="33"/>
      <c r="J15" s="34" t="s">
        <v>59</v>
      </c>
      <c r="K15" s="33" t="s">
        <v>65</v>
      </c>
      <c r="L15" s="34" t="s">
        <v>76</v>
      </c>
      <c r="M15" s="34" t="s">
        <v>78</v>
      </c>
      <c r="N15" s="49">
        <v>675716405915</v>
      </c>
      <c r="O15" s="33" t="s">
        <v>62</v>
      </c>
      <c r="P15" s="35"/>
      <c r="Q15" s="36">
        <v>8.1999999999999993</v>
      </c>
      <c r="R15" s="37">
        <f t="shared" si="5"/>
        <v>0</v>
      </c>
      <c r="S15" s="38">
        <v>10.9</v>
      </c>
      <c r="T15" s="39"/>
      <c r="U15" s="33" t="s">
        <v>63</v>
      </c>
      <c r="V15" s="33">
        <v>38</v>
      </c>
      <c r="W15" s="33">
        <v>29</v>
      </c>
      <c r="X15" s="33">
        <v>8.5</v>
      </c>
      <c r="Y15" s="36"/>
      <c r="Z15" s="40">
        <v>1</v>
      </c>
      <c r="AA15" s="41">
        <f t="shared" si="6"/>
        <v>9.3670000000000003E-3</v>
      </c>
      <c r="AB15" s="42">
        <f t="shared" si="7"/>
        <v>6939.2548307889392</v>
      </c>
      <c r="AC15" s="33">
        <v>3200</v>
      </c>
      <c r="AD15" s="43">
        <f t="shared" si="8"/>
        <v>0.46114461538461543</v>
      </c>
      <c r="AE15" s="34" t="s">
        <v>64</v>
      </c>
      <c r="AF15" s="44">
        <v>8.4000000000000005E-2</v>
      </c>
      <c r="AG15" s="43">
        <f t="shared" si="9"/>
        <v>0.91560000000000008</v>
      </c>
      <c r="AH15" s="43">
        <f t="shared" si="10"/>
        <v>12.276744615384615</v>
      </c>
      <c r="AI15" s="45">
        <v>0.05</v>
      </c>
      <c r="AJ15" s="43">
        <f t="shared" si="0"/>
        <v>1.32</v>
      </c>
      <c r="AK15" s="45">
        <v>0.06</v>
      </c>
      <c r="AL15" s="43">
        <f t="shared" si="1"/>
        <v>1.5839999999999999</v>
      </c>
      <c r="AM15" s="45">
        <v>0.1</v>
      </c>
      <c r="AN15" s="43">
        <f t="shared" si="2"/>
        <v>2.64</v>
      </c>
      <c r="AO15" s="43">
        <f t="shared" si="11"/>
        <v>1.1799999999999997</v>
      </c>
      <c r="AP15" s="33"/>
      <c r="AQ15" s="45">
        <v>0</v>
      </c>
      <c r="AR15" s="43">
        <f t="shared" si="3"/>
        <v>0</v>
      </c>
      <c r="AS15" s="33"/>
      <c r="AT15" s="45">
        <v>0</v>
      </c>
      <c r="AU15" s="43">
        <f t="shared" si="12"/>
        <v>0</v>
      </c>
      <c r="AV15" s="43">
        <f t="shared" si="13"/>
        <v>6.7240000000000002</v>
      </c>
      <c r="AW15" s="43">
        <f t="shared" si="4"/>
        <v>19.000744615384615</v>
      </c>
      <c r="AX15" s="46">
        <f t="shared" si="14"/>
        <v>0.28027482517482516</v>
      </c>
      <c r="AY15" s="48">
        <v>26.4</v>
      </c>
      <c r="AZ15" s="43">
        <f t="shared" si="15"/>
        <v>27.72</v>
      </c>
      <c r="BA15" s="36">
        <v>54.99</v>
      </c>
      <c r="BB15" s="46">
        <f t="shared" si="16"/>
        <v>0.49590834697217678</v>
      </c>
      <c r="BC15" s="47"/>
    </row>
    <row r="16" spans="1:55" x14ac:dyDescent="0.35">
      <c r="A16" s="32">
        <v>15</v>
      </c>
      <c r="B16" s="33"/>
      <c r="C16" s="33"/>
      <c r="D16" s="34" t="s">
        <v>55</v>
      </c>
      <c r="E16" s="33"/>
      <c r="F16" s="33" t="s">
        <v>56</v>
      </c>
      <c r="G16" s="34" t="s">
        <v>57</v>
      </c>
      <c r="H16" s="34" t="s">
        <v>58</v>
      </c>
      <c r="I16" s="33"/>
      <c r="J16" s="34" t="s">
        <v>59</v>
      </c>
      <c r="K16" s="33" t="s">
        <v>66</v>
      </c>
      <c r="L16" s="34" t="s">
        <v>76</v>
      </c>
      <c r="M16" s="34" t="s">
        <v>79</v>
      </c>
      <c r="N16" s="49">
        <v>675716405960</v>
      </c>
      <c r="O16" s="33" t="s">
        <v>62</v>
      </c>
      <c r="P16" s="35"/>
      <c r="Q16" s="36">
        <v>8.1999999999999993</v>
      </c>
      <c r="R16" s="37">
        <f t="shared" si="5"/>
        <v>0</v>
      </c>
      <c r="S16" s="38">
        <v>13.1</v>
      </c>
      <c r="T16" s="39"/>
      <c r="U16" s="33" t="s">
        <v>63</v>
      </c>
      <c r="V16" s="33">
        <v>38</v>
      </c>
      <c r="W16" s="33">
        <v>29</v>
      </c>
      <c r="X16" s="33">
        <v>10</v>
      </c>
      <c r="Y16" s="36"/>
      <c r="Z16" s="40">
        <v>1</v>
      </c>
      <c r="AA16" s="41">
        <f t="shared" si="6"/>
        <v>1.102E-2</v>
      </c>
      <c r="AB16" s="42">
        <f t="shared" si="7"/>
        <v>5898.366606170599</v>
      </c>
      <c r="AC16" s="33">
        <v>3200</v>
      </c>
      <c r="AD16" s="43">
        <f t="shared" si="8"/>
        <v>0.54252307692307689</v>
      </c>
      <c r="AE16" s="34" t="s">
        <v>64</v>
      </c>
      <c r="AF16" s="44">
        <v>8.4000000000000005E-2</v>
      </c>
      <c r="AG16" s="43">
        <f t="shared" si="9"/>
        <v>1.1004</v>
      </c>
      <c r="AH16" s="43">
        <f t="shared" si="10"/>
        <v>14.742923076923077</v>
      </c>
      <c r="AI16" s="45">
        <v>0.05</v>
      </c>
      <c r="AJ16" s="43">
        <f t="shared" si="0"/>
        <v>1.5925000000000002</v>
      </c>
      <c r="AK16" s="45">
        <v>0.06</v>
      </c>
      <c r="AL16" s="43">
        <f t="shared" si="1"/>
        <v>1.911</v>
      </c>
      <c r="AM16" s="45">
        <v>0.1</v>
      </c>
      <c r="AN16" s="43">
        <f t="shared" si="2"/>
        <v>3.1850000000000005</v>
      </c>
      <c r="AO16" s="43">
        <f t="shared" si="11"/>
        <v>0.90749999999999886</v>
      </c>
      <c r="AP16" s="33"/>
      <c r="AQ16" s="45">
        <v>0</v>
      </c>
      <c r="AR16" s="43">
        <f t="shared" si="3"/>
        <v>0</v>
      </c>
      <c r="AS16" s="33"/>
      <c r="AT16" s="45">
        <v>0</v>
      </c>
      <c r="AU16" s="43">
        <f t="shared" si="12"/>
        <v>0</v>
      </c>
      <c r="AV16" s="43">
        <f t="shared" si="13"/>
        <v>7.5960000000000001</v>
      </c>
      <c r="AW16" s="43">
        <f t="shared" si="4"/>
        <v>22.338923076923077</v>
      </c>
      <c r="AX16" s="46">
        <f t="shared" si="14"/>
        <v>0.29862093950006041</v>
      </c>
      <c r="AY16" s="48">
        <v>31.85</v>
      </c>
      <c r="AZ16" s="43">
        <f t="shared" si="15"/>
        <v>33.442500000000003</v>
      </c>
      <c r="BA16" s="36">
        <v>64.989999999999995</v>
      </c>
      <c r="BB16" s="46">
        <f t="shared" si="16"/>
        <v>0.48542083397445751</v>
      </c>
      <c r="BC16" s="47"/>
    </row>
    <row r="17" spans="1:55" x14ac:dyDescent="0.35">
      <c r="A17" s="32">
        <v>16</v>
      </c>
      <c r="B17" s="33"/>
      <c r="C17" s="33"/>
      <c r="D17" s="34" t="s">
        <v>55</v>
      </c>
      <c r="E17" s="33"/>
      <c r="F17" s="33" t="s">
        <v>56</v>
      </c>
      <c r="G17" s="34" t="s">
        <v>57</v>
      </c>
      <c r="H17" s="34" t="s">
        <v>58</v>
      </c>
      <c r="I17" s="33"/>
      <c r="J17" s="34" t="s">
        <v>59</v>
      </c>
      <c r="K17" s="33" t="s">
        <v>60</v>
      </c>
      <c r="L17" s="34" t="s">
        <v>80</v>
      </c>
      <c r="M17" s="34" t="s">
        <v>81</v>
      </c>
      <c r="N17" s="49">
        <v>675716470586</v>
      </c>
      <c r="O17" s="33" t="s">
        <v>62</v>
      </c>
      <c r="P17" s="35"/>
      <c r="Q17" s="36">
        <v>8.1999999999999993</v>
      </c>
      <c r="R17" s="37">
        <f t="shared" si="5"/>
        <v>0</v>
      </c>
      <c r="S17" s="38">
        <v>8.6999999999999993</v>
      </c>
      <c r="T17" s="39"/>
      <c r="U17" s="33" t="s">
        <v>63</v>
      </c>
      <c r="V17" s="33">
        <v>38</v>
      </c>
      <c r="W17" s="33">
        <v>29</v>
      </c>
      <c r="X17" s="33">
        <v>6.5</v>
      </c>
      <c r="Y17" s="36"/>
      <c r="Z17" s="40">
        <v>1</v>
      </c>
      <c r="AA17" s="41">
        <f t="shared" si="6"/>
        <v>7.1630000000000001E-3</v>
      </c>
      <c r="AB17" s="42">
        <f t="shared" si="7"/>
        <v>9074.4101633393821</v>
      </c>
      <c r="AC17" s="33">
        <v>3200</v>
      </c>
      <c r="AD17" s="43">
        <f t="shared" si="8"/>
        <v>0.35264000000000001</v>
      </c>
      <c r="AE17" s="34" t="s">
        <v>64</v>
      </c>
      <c r="AF17" s="44">
        <v>8.4000000000000005E-2</v>
      </c>
      <c r="AG17" s="43">
        <f t="shared" si="9"/>
        <v>0.73080000000000001</v>
      </c>
      <c r="AH17" s="43">
        <f t="shared" si="10"/>
        <v>9.7834399999999988</v>
      </c>
      <c r="AI17" s="45">
        <v>0.05</v>
      </c>
      <c r="AJ17" s="43">
        <f t="shared" si="0"/>
        <v>1.0574999999999999</v>
      </c>
      <c r="AK17" s="45">
        <v>0.06</v>
      </c>
      <c r="AL17" s="43">
        <f t="shared" si="1"/>
        <v>1.2689999999999999</v>
      </c>
      <c r="AM17" s="45">
        <v>0.1</v>
      </c>
      <c r="AN17" s="43">
        <f t="shared" si="2"/>
        <v>2.1149999999999998</v>
      </c>
      <c r="AO17" s="43">
        <f t="shared" si="11"/>
        <v>1.442499999999999</v>
      </c>
      <c r="AP17" s="33"/>
      <c r="AQ17" s="45">
        <v>0</v>
      </c>
      <c r="AR17" s="43">
        <f t="shared" si="3"/>
        <v>0</v>
      </c>
      <c r="AS17" s="33"/>
      <c r="AT17" s="45">
        <v>0</v>
      </c>
      <c r="AU17" s="43">
        <f t="shared" si="12"/>
        <v>0</v>
      </c>
      <c r="AV17" s="43">
        <f t="shared" si="13"/>
        <v>5.8839999999999986</v>
      </c>
      <c r="AW17" s="43">
        <f t="shared" si="4"/>
        <v>15.667439999999997</v>
      </c>
      <c r="AX17" s="46">
        <f t="shared" si="14"/>
        <v>0.25922269503546108</v>
      </c>
      <c r="AY17" s="39">
        <v>21.15</v>
      </c>
      <c r="AZ17" s="43">
        <f t="shared" si="15"/>
        <v>22.2075</v>
      </c>
      <c r="BA17" s="36">
        <v>44.99</v>
      </c>
      <c r="BB17" s="46">
        <f t="shared" si="16"/>
        <v>0.50639030895754611</v>
      </c>
      <c r="BC17" s="47"/>
    </row>
    <row r="18" spans="1:55" x14ac:dyDescent="0.35">
      <c r="A18" s="32">
        <v>17</v>
      </c>
      <c r="B18" s="33"/>
      <c r="C18" s="33"/>
      <c r="D18" s="34" t="s">
        <v>55</v>
      </c>
      <c r="E18" s="33"/>
      <c r="F18" s="33" t="s">
        <v>56</v>
      </c>
      <c r="G18" s="34" t="s">
        <v>57</v>
      </c>
      <c r="H18" s="34" t="s">
        <v>58</v>
      </c>
      <c r="I18" s="33"/>
      <c r="J18" s="34" t="s">
        <v>59</v>
      </c>
      <c r="K18" s="33" t="s">
        <v>65</v>
      </c>
      <c r="L18" s="34" t="s">
        <v>80</v>
      </c>
      <c r="M18" s="34" t="s">
        <v>82</v>
      </c>
      <c r="N18" s="49">
        <v>675716470593</v>
      </c>
      <c r="O18" s="33" t="s">
        <v>62</v>
      </c>
      <c r="P18" s="35"/>
      <c r="Q18" s="36">
        <v>8.1999999999999993</v>
      </c>
      <c r="R18" s="37">
        <f t="shared" si="5"/>
        <v>0</v>
      </c>
      <c r="S18" s="38">
        <v>10.9</v>
      </c>
      <c r="T18" s="39"/>
      <c r="U18" s="33" t="s">
        <v>63</v>
      </c>
      <c r="V18" s="33">
        <v>38</v>
      </c>
      <c r="W18" s="33">
        <v>29</v>
      </c>
      <c r="X18" s="33">
        <v>8.5</v>
      </c>
      <c r="Y18" s="36"/>
      <c r="Z18" s="40">
        <v>1</v>
      </c>
      <c r="AA18" s="41">
        <f t="shared" si="6"/>
        <v>9.3670000000000003E-3</v>
      </c>
      <c r="AB18" s="42">
        <f t="shared" si="7"/>
        <v>6939.2548307889392</v>
      </c>
      <c r="AC18" s="33">
        <v>3200</v>
      </c>
      <c r="AD18" s="43">
        <f t="shared" si="8"/>
        <v>0.46114461538461543</v>
      </c>
      <c r="AE18" s="34" t="s">
        <v>64</v>
      </c>
      <c r="AF18" s="44">
        <v>8.4000000000000005E-2</v>
      </c>
      <c r="AG18" s="43">
        <f t="shared" si="9"/>
        <v>0.91560000000000008</v>
      </c>
      <c r="AH18" s="43">
        <f t="shared" si="10"/>
        <v>12.276744615384615</v>
      </c>
      <c r="AI18" s="45">
        <v>0.05</v>
      </c>
      <c r="AJ18" s="43">
        <f t="shared" si="0"/>
        <v>1.32</v>
      </c>
      <c r="AK18" s="45">
        <v>0.06</v>
      </c>
      <c r="AL18" s="43">
        <f t="shared" si="1"/>
        <v>1.5839999999999999</v>
      </c>
      <c r="AM18" s="45">
        <v>0.1</v>
      </c>
      <c r="AN18" s="43">
        <f t="shared" si="2"/>
        <v>2.64</v>
      </c>
      <c r="AO18" s="43">
        <f t="shared" si="11"/>
        <v>1.1799999999999997</v>
      </c>
      <c r="AP18" s="33"/>
      <c r="AQ18" s="45">
        <v>0</v>
      </c>
      <c r="AR18" s="43">
        <f t="shared" si="3"/>
        <v>0</v>
      </c>
      <c r="AS18" s="33"/>
      <c r="AT18" s="45">
        <v>0</v>
      </c>
      <c r="AU18" s="43">
        <f t="shared" si="12"/>
        <v>0</v>
      </c>
      <c r="AV18" s="43">
        <f t="shared" si="13"/>
        <v>6.7240000000000002</v>
      </c>
      <c r="AW18" s="43">
        <f t="shared" si="4"/>
        <v>19.000744615384615</v>
      </c>
      <c r="AX18" s="46">
        <f t="shared" si="14"/>
        <v>0.28027482517482516</v>
      </c>
      <c r="AY18" s="48">
        <v>26.4</v>
      </c>
      <c r="AZ18" s="43">
        <f t="shared" si="15"/>
        <v>27.72</v>
      </c>
      <c r="BA18" s="36">
        <v>54.99</v>
      </c>
      <c r="BB18" s="46">
        <f t="shared" si="16"/>
        <v>0.49590834697217678</v>
      </c>
      <c r="BC18" s="47"/>
    </row>
    <row r="19" spans="1:55" x14ac:dyDescent="0.35">
      <c r="A19" s="32">
        <v>18</v>
      </c>
      <c r="B19" s="33"/>
      <c r="C19" s="33"/>
      <c r="D19" s="34" t="s">
        <v>55</v>
      </c>
      <c r="E19" s="33"/>
      <c r="F19" s="33" t="s">
        <v>56</v>
      </c>
      <c r="G19" s="34" t="s">
        <v>57</v>
      </c>
      <c r="H19" s="34" t="s">
        <v>58</v>
      </c>
      <c r="I19" s="33"/>
      <c r="J19" s="34" t="s">
        <v>59</v>
      </c>
      <c r="K19" s="33" t="s">
        <v>66</v>
      </c>
      <c r="L19" s="34" t="s">
        <v>80</v>
      </c>
      <c r="M19" s="34" t="s">
        <v>83</v>
      </c>
      <c r="N19" s="49">
        <v>675716470609</v>
      </c>
      <c r="O19" s="33" t="s">
        <v>62</v>
      </c>
      <c r="P19" s="35"/>
      <c r="Q19" s="36">
        <v>8.1999999999999993</v>
      </c>
      <c r="R19" s="37">
        <f t="shared" si="5"/>
        <v>0</v>
      </c>
      <c r="S19" s="38">
        <v>13.1</v>
      </c>
      <c r="T19" s="39"/>
      <c r="U19" s="33" t="s">
        <v>63</v>
      </c>
      <c r="V19" s="33">
        <v>38</v>
      </c>
      <c r="W19" s="33">
        <v>29</v>
      </c>
      <c r="X19" s="33">
        <v>10</v>
      </c>
      <c r="Y19" s="36"/>
      <c r="Z19" s="40">
        <v>1</v>
      </c>
      <c r="AA19" s="41">
        <f t="shared" si="6"/>
        <v>1.102E-2</v>
      </c>
      <c r="AB19" s="42">
        <f t="shared" si="7"/>
        <v>5898.366606170599</v>
      </c>
      <c r="AC19" s="33">
        <v>3200</v>
      </c>
      <c r="AD19" s="43">
        <f t="shared" si="8"/>
        <v>0.54252307692307689</v>
      </c>
      <c r="AE19" s="34" t="s">
        <v>64</v>
      </c>
      <c r="AF19" s="44">
        <v>8.4000000000000005E-2</v>
      </c>
      <c r="AG19" s="43">
        <f t="shared" si="9"/>
        <v>1.1004</v>
      </c>
      <c r="AH19" s="43">
        <f t="shared" si="10"/>
        <v>14.742923076923077</v>
      </c>
      <c r="AI19" s="45">
        <v>0.05</v>
      </c>
      <c r="AJ19" s="43">
        <f t="shared" si="0"/>
        <v>1.5925000000000002</v>
      </c>
      <c r="AK19" s="45">
        <v>0.06</v>
      </c>
      <c r="AL19" s="43">
        <f t="shared" si="1"/>
        <v>1.911</v>
      </c>
      <c r="AM19" s="45">
        <v>0.1</v>
      </c>
      <c r="AN19" s="43">
        <f t="shared" si="2"/>
        <v>3.1850000000000005</v>
      </c>
      <c r="AO19" s="43">
        <f t="shared" si="11"/>
        <v>0.90749999999999886</v>
      </c>
      <c r="AP19" s="33"/>
      <c r="AQ19" s="45">
        <v>0</v>
      </c>
      <c r="AR19" s="43">
        <f t="shared" si="3"/>
        <v>0</v>
      </c>
      <c r="AS19" s="33"/>
      <c r="AT19" s="45">
        <v>0</v>
      </c>
      <c r="AU19" s="43">
        <f t="shared" si="12"/>
        <v>0</v>
      </c>
      <c r="AV19" s="43">
        <f t="shared" si="13"/>
        <v>7.5960000000000001</v>
      </c>
      <c r="AW19" s="43">
        <f t="shared" si="4"/>
        <v>22.338923076923077</v>
      </c>
      <c r="AX19" s="46">
        <f t="shared" si="14"/>
        <v>0.29862093950006041</v>
      </c>
      <c r="AY19" s="48">
        <v>31.85</v>
      </c>
      <c r="AZ19" s="43">
        <f t="shared" si="15"/>
        <v>33.442500000000003</v>
      </c>
      <c r="BA19" s="36">
        <v>64.989999999999995</v>
      </c>
      <c r="BB19" s="46">
        <f t="shared" si="16"/>
        <v>0.48542083397445751</v>
      </c>
      <c r="BC19" s="47"/>
    </row>
    <row r="20" spans="1:55" x14ac:dyDescent="0.35">
      <c r="A20" s="32">
        <v>19</v>
      </c>
      <c r="B20" s="33"/>
      <c r="C20" s="33"/>
      <c r="D20" s="34" t="s">
        <v>55</v>
      </c>
      <c r="E20" s="33"/>
      <c r="F20" s="33" t="s">
        <v>56</v>
      </c>
      <c r="G20" s="34" t="s">
        <v>57</v>
      </c>
      <c r="H20" s="34" t="s">
        <v>58</v>
      </c>
      <c r="I20" s="33"/>
      <c r="J20" s="34" t="s">
        <v>59</v>
      </c>
      <c r="K20" s="33" t="s">
        <v>60</v>
      </c>
      <c r="L20" s="34" t="s">
        <v>84</v>
      </c>
      <c r="M20" s="34" t="s">
        <v>85</v>
      </c>
      <c r="N20" s="49">
        <v>675716514730</v>
      </c>
      <c r="O20" s="33" t="s">
        <v>62</v>
      </c>
      <c r="P20" s="35"/>
      <c r="Q20" s="36">
        <v>8.1999999999999993</v>
      </c>
      <c r="R20" s="37">
        <f t="shared" si="5"/>
        <v>0</v>
      </c>
      <c r="S20" s="38">
        <v>8.6999999999999993</v>
      </c>
      <c r="T20" s="39"/>
      <c r="U20" s="33" t="s">
        <v>63</v>
      </c>
      <c r="V20" s="33">
        <v>38</v>
      </c>
      <c r="W20" s="33">
        <v>29</v>
      </c>
      <c r="X20" s="33">
        <v>6.5</v>
      </c>
      <c r="Y20" s="36"/>
      <c r="Z20" s="40">
        <v>1</v>
      </c>
      <c r="AA20" s="41">
        <f t="shared" si="6"/>
        <v>7.1630000000000001E-3</v>
      </c>
      <c r="AB20" s="42">
        <f t="shared" si="7"/>
        <v>9074.4101633393821</v>
      </c>
      <c r="AC20" s="33">
        <v>3200</v>
      </c>
      <c r="AD20" s="43">
        <f t="shared" si="8"/>
        <v>0.35264000000000001</v>
      </c>
      <c r="AE20" s="34" t="s">
        <v>64</v>
      </c>
      <c r="AF20" s="44">
        <v>8.4000000000000005E-2</v>
      </c>
      <c r="AG20" s="43">
        <f t="shared" si="9"/>
        <v>0.73080000000000001</v>
      </c>
      <c r="AH20" s="43">
        <f t="shared" si="10"/>
        <v>9.7834399999999988</v>
      </c>
      <c r="AI20" s="45">
        <v>0.05</v>
      </c>
      <c r="AJ20" s="43">
        <f t="shared" si="0"/>
        <v>1.0574999999999999</v>
      </c>
      <c r="AK20" s="45">
        <v>0.06</v>
      </c>
      <c r="AL20" s="43">
        <f t="shared" si="1"/>
        <v>1.2689999999999999</v>
      </c>
      <c r="AM20" s="45">
        <v>0.1</v>
      </c>
      <c r="AN20" s="43">
        <f t="shared" si="2"/>
        <v>2.1149999999999998</v>
      </c>
      <c r="AO20" s="43">
        <f t="shared" si="11"/>
        <v>1.442499999999999</v>
      </c>
      <c r="AP20" s="33"/>
      <c r="AQ20" s="45">
        <v>0</v>
      </c>
      <c r="AR20" s="43">
        <f t="shared" si="3"/>
        <v>0</v>
      </c>
      <c r="AS20" s="33"/>
      <c r="AT20" s="45">
        <v>0</v>
      </c>
      <c r="AU20" s="43">
        <f t="shared" si="12"/>
        <v>0</v>
      </c>
      <c r="AV20" s="43">
        <f t="shared" si="13"/>
        <v>5.8839999999999986</v>
      </c>
      <c r="AW20" s="43">
        <f t="shared" si="4"/>
        <v>15.667439999999997</v>
      </c>
      <c r="AX20" s="46">
        <f t="shared" si="14"/>
        <v>0.25922269503546108</v>
      </c>
      <c r="AY20" s="39">
        <v>21.15</v>
      </c>
      <c r="AZ20" s="43">
        <f t="shared" si="15"/>
        <v>22.2075</v>
      </c>
      <c r="BA20" s="36">
        <v>44.99</v>
      </c>
      <c r="BB20" s="46">
        <f t="shared" si="16"/>
        <v>0.50639030895754611</v>
      </c>
      <c r="BC20" s="47"/>
    </row>
    <row r="21" spans="1:55" x14ac:dyDescent="0.35">
      <c r="A21" s="32">
        <v>20</v>
      </c>
      <c r="B21" s="33"/>
      <c r="C21" s="33"/>
      <c r="D21" s="34" t="s">
        <v>55</v>
      </c>
      <c r="E21" s="33"/>
      <c r="F21" s="33" t="s">
        <v>56</v>
      </c>
      <c r="G21" s="34" t="s">
        <v>57</v>
      </c>
      <c r="H21" s="34" t="s">
        <v>58</v>
      </c>
      <c r="I21" s="33"/>
      <c r="J21" s="34" t="s">
        <v>59</v>
      </c>
      <c r="K21" s="33" t="s">
        <v>65</v>
      </c>
      <c r="L21" s="34" t="s">
        <v>84</v>
      </c>
      <c r="M21" s="34" t="s">
        <v>86</v>
      </c>
      <c r="N21" s="49">
        <v>675716514761</v>
      </c>
      <c r="O21" s="33" t="s">
        <v>62</v>
      </c>
      <c r="P21" s="35"/>
      <c r="Q21" s="36">
        <v>8.1999999999999993</v>
      </c>
      <c r="R21" s="37">
        <f t="shared" si="5"/>
        <v>0</v>
      </c>
      <c r="S21" s="38">
        <v>10.9</v>
      </c>
      <c r="T21" s="39"/>
      <c r="U21" s="33" t="s">
        <v>63</v>
      </c>
      <c r="V21" s="33">
        <v>38</v>
      </c>
      <c r="W21" s="33">
        <v>29</v>
      </c>
      <c r="X21" s="33">
        <v>8.5</v>
      </c>
      <c r="Y21" s="36"/>
      <c r="Z21" s="40">
        <v>1</v>
      </c>
      <c r="AA21" s="41">
        <f t="shared" si="6"/>
        <v>9.3670000000000003E-3</v>
      </c>
      <c r="AB21" s="42">
        <f t="shared" si="7"/>
        <v>6939.2548307889392</v>
      </c>
      <c r="AC21" s="33">
        <v>3200</v>
      </c>
      <c r="AD21" s="43">
        <f t="shared" si="8"/>
        <v>0.46114461538461543</v>
      </c>
      <c r="AE21" s="34" t="s">
        <v>64</v>
      </c>
      <c r="AF21" s="44">
        <v>8.4000000000000005E-2</v>
      </c>
      <c r="AG21" s="43">
        <f t="shared" si="9"/>
        <v>0.91560000000000008</v>
      </c>
      <c r="AH21" s="43">
        <f t="shared" si="10"/>
        <v>12.276744615384615</v>
      </c>
      <c r="AI21" s="45">
        <v>0.05</v>
      </c>
      <c r="AJ21" s="43">
        <f t="shared" si="0"/>
        <v>1.32</v>
      </c>
      <c r="AK21" s="45">
        <v>0.06</v>
      </c>
      <c r="AL21" s="43">
        <f t="shared" si="1"/>
        <v>1.5839999999999999</v>
      </c>
      <c r="AM21" s="45">
        <v>0.1</v>
      </c>
      <c r="AN21" s="43">
        <f t="shared" si="2"/>
        <v>2.64</v>
      </c>
      <c r="AO21" s="43">
        <f t="shared" si="11"/>
        <v>1.1799999999999997</v>
      </c>
      <c r="AP21" s="33"/>
      <c r="AQ21" s="45">
        <v>0</v>
      </c>
      <c r="AR21" s="43">
        <f t="shared" si="3"/>
        <v>0</v>
      </c>
      <c r="AS21" s="33"/>
      <c r="AT21" s="45">
        <v>0</v>
      </c>
      <c r="AU21" s="43">
        <f t="shared" si="12"/>
        <v>0</v>
      </c>
      <c r="AV21" s="43">
        <f t="shared" si="13"/>
        <v>6.7240000000000002</v>
      </c>
      <c r="AW21" s="43">
        <f t="shared" si="4"/>
        <v>19.000744615384615</v>
      </c>
      <c r="AX21" s="46">
        <f t="shared" si="14"/>
        <v>0.28027482517482516</v>
      </c>
      <c r="AY21" s="48">
        <v>26.4</v>
      </c>
      <c r="AZ21" s="43">
        <f t="shared" si="15"/>
        <v>27.72</v>
      </c>
      <c r="BA21" s="36">
        <v>54.99</v>
      </c>
      <c r="BB21" s="46">
        <f t="shared" si="16"/>
        <v>0.49590834697217678</v>
      </c>
      <c r="BC21" s="47"/>
    </row>
    <row r="22" spans="1:55" x14ac:dyDescent="0.35">
      <c r="A22" s="32">
        <v>21</v>
      </c>
      <c r="B22" s="33"/>
      <c r="C22" s="33"/>
      <c r="D22" s="34" t="s">
        <v>55</v>
      </c>
      <c r="E22" s="33"/>
      <c r="F22" s="33" t="s">
        <v>56</v>
      </c>
      <c r="G22" s="34" t="s">
        <v>57</v>
      </c>
      <c r="H22" s="34" t="s">
        <v>58</v>
      </c>
      <c r="I22" s="33"/>
      <c r="J22" s="34" t="s">
        <v>59</v>
      </c>
      <c r="K22" s="33" t="s">
        <v>66</v>
      </c>
      <c r="L22" s="34" t="s">
        <v>84</v>
      </c>
      <c r="M22" s="34" t="s">
        <v>87</v>
      </c>
      <c r="N22" s="49">
        <v>675716514778</v>
      </c>
      <c r="O22" s="33" t="s">
        <v>62</v>
      </c>
      <c r="P22" s="35"/>
      <c r="Q22" s="36">
        <v>8.1999999999999993</v>
      </c>
      <c r="R22" s="37">
        <f t="shared" si="5"/>
        <v>0</v>
      </c>
      <c r="S22" s="38">
        <v>13.1</v>
      </c>
      <c r="T22" s="39"/>
      <c r="U22" s="33" t="s">
        <v>63</v>
      </c>
      <c r="V22" s="33">
        <v>38</v>
      </c>
      <c r="W22" s="33">
        <v>29</v>
      </c>
      <c r="X22" s="33">
        <v>10</v>
      </c>
      <c r="Y22" s="36"/>
      <c r="Z22" s="40">
        <v>1</v>
      </c>
      <c r="AA22" s="41">
        <f t="shared" si="6"/>
        <v>1.102E-2</v>
      </c>
      <c r="AB22" s="42">
        <f t="shared" si="7"/>
        <v>5898.366606170599</v>
      </c>
      <c r="AC22" s="33">
        <v>3200</v>
      </c>
      <c r="AD22" s="43">
        <f t="shared" si="8"/>
        <v>0.54252307692307689</v>
      </c>
      <c r="AE22" s="34" t="s">
        <v>64</v>
      </c>
      <c r="AF22" s="44">
        <v>8.4000000000000005E-2</v>
      </c>
      <c r="AG22" s="43">
        <f t="shared" si="9"/>
        <v>1.1004</v>
      </c>
      <c r="AH22" s="43">
        <f t="shared" si="10"/>
        <v>14.742923076923077</v>
      </c>
      <c r="AI22" s="45">
        <v>0.05</v>
      </c>
      <c r="AJ22" s="43">
        <f t="shared" si="0"/>
        <v>1.5925000000000002</v>
      </c>
      <c r="AK22" s="45">
        <v>0.06</v>
      </c>
      <c r="AL22" s="43">
        <f t="shared" si="1"/>
        <v>1.911</v>
      </c>
      <c r="AM22" s="45">
        <v>0.1</v>
      </c>
      <c r="AN22" s="43">
        <f t="shared" si="2"/>
        <v>3.1850000000000005</v>
      </c>
      <c r="AO22" s="43">
        <f t="shared" si="11"/>
        <v>0.90749999999999886</v>
      </c>
      <c r="AP22" s="33"/>
      <c r="AQ22" s="45">
        <v>0</v>
      </c>
      <c r="AR22" s="43">
        <f t="shared" si="3"/>
        <v>0</v>
      </c>
      <c r="AS22" s="33"/>
      <c r="AT22" s="45">
        <v>0</v>
      </c>
      <c r="AU22" s="43">
        <f t="shared" si="12"/>
        <v>0</v>
      </c>
      <c r="AV22" s="43">
        <f t="shared" si="13"/>
        <v>7.5960000000000001</v>
      </c>
      <c r="AW22" s="43">
        <f t="shared" si="4"/>
        <v>22.338923076923077</v>
      </c>
      <c r="AX22" s="46">
        <f t="shared" si="14"/>
        <v>0.29862093950006041</v>
      </c>
      <c r="AY22" s="48">
        <v>31.85</v>
      </c>
      <c r="AZ22" s="43">
        <f t="shared" si="15"/>
        <v>33.442500000000003</v>
      </c>
      <c r="BA22" s="36">
        <v>64.989999999999995</v>
      </c>
      <c r="BB22" s="46">
        <f t="shared" si="16"/>
        <v>0.48542083397445751</v>
      </c>
      <c r="BC22" s="47"/>
    </row>
    <row r="23" spans="1:55" x14ac:dyDescent="0.35">
      <c r="A23" s="32">
        <v>22</v>
      </c>
      <c r="B23" s="33"/>
      <c r="C23" s="33"/>
      <c r="D23" s="34" t="s">
        <v>55</v>
      </c>
      <c r="E23" s="33"/>
      <c r="F23" s="33" t="s">
        <v>56</v>
      </c>
      <c r="G23" s="34" t="s">
        <v>57</v>
      </c>
      <c r="H23" s="34" t="s">
        <v>58</v>
      </c>
      <c r="I23" s="33"/>
      <c r="J23" s="34" t="s">
        <v>59</v>
      </c>
      <c r="K23" s="33" t="s">
        <v>60</v>
      </c>
      <c r="L23" s="34" t="s">
        <v>88</v>
      </c>
      <c r="M23" s="34" t="s">
        <v>89</v>
      </c>
      <c r="N23" s="49">
        <v>675716584818</v>
      </c>
      <c r="O23" s="33" t="s">
        <v>62</v>
      </c>
      <c r="P23" s="35"/>
      <c r="Q23" s="36">
        <v>8.1999999999999993</v>
      </c>
      <c r="R23" s="37">
        <f t="shared" si="5"/>
        <v>0</v>
      </c>
      <c r="S23" s="38">
        <v>8.6999999999999993</v>
      </c>
      <c r="T23" s="39"/>
      <c r="U23" s="33" t="s">
        <v>63</v>
      </c>
      <c r="V23" s="33">
        <v>38</v>
      </c>
      <c r="W23" s="33">
        <v>29</v>
      </c>
      <c r="X23" s="33">
        <v>6.5</v>
      </c>
      <c r="Y23" s="36"/>
      <c r="Z23" s="40">
        <v>1</v>
      </c>
      <c r="AA23" s="41">
        <f t="shared" si="6"/>
        <v>7.1630000000000001E-3</v>
      </c>
      <c r="AB23" s="42">
        <f t="shared" si="7"/>
        <v>9074.4101633393821</v>
      </c>
      <c r="AC23" s="33">
        <v>3200</v>
      </c>
      <c r="AD23" s="43">
        <f t="shared" si="8"/>
        <v>0.35264000000000001</v>
      </c>
      <c r="AE23" s="34" t="s">
        <v>64</v>
      </c>
      <c r="AF23" s="44">
        <v>8.4000000000000005E-2</v>
      </c>
      <c r="AG23" s="43">
        <f t="shared" si="9"/>
        <v>0.73080000000000001</v>
      </c>
      <c r="AH23" s="43">
        <f t="shared" si="10"/>
        <v>9.7834399999999988</v>
      </c>
      <c r="AI23" s="45">
        <v>0.05</v>
      </c>
      <c r="AJ23" s="43">
        <f t="shared" si="0"/>
        <v>1.0574999999999999</v>
      </c>
      <c r="AK23" s="45">
        <v>0.06</v>
      </c>
      <c r="AL23" s="43">
        <f t="shared" si="1"/>
        <v>1.2689999999999999</v>
      </c>
      <c r="AM23" s="45">
        <v>0.1</v>
      </c>
      <c r="AN23" s="43">
        <f t="shared" si="2"/>
        <v>2.1149999999999998</v>
      </c>
      <c r="AO23" s="43">
        <f t="shared" si="11"/>
        <v>1.442499999999999</v>
      </c>
      <c r="AP23" s="33"/>
      <c r="AQ23" s="45">
        <v>0</v>
      </c>
      <c r="AR23" s="43">
        <f t="shared" si="3"/>
        <v>0</v>
      </c>
      <c r="AS23" s="33"/>
      <c r="AT23" s="45">
        <v>0</v>
      </c>
      <c r="AU23" s="43">
        <f t="shared" si="12"/>
        <v>0</v>
      </c>
      <c r="AV23" s="43">
        <f t="shared" si="13"/>
        <v>5.8839999999999986</v>
      </c>
      <c r="AW23" s="43">
        <f t="shared" si="4"/>
        <v>15.667439999999997</v>
      </c>
      <c r="AX23" s="46">
        <f t="shared" si="14"/>
        <v>0.25922269503546108</v>
      </c>
      <c r="AY23" s="39">
        <v>21.15</v>
      </c>
      <c r="AZ23" s="43">
        <f t="shared" si="15"/>
        <v>22.2075</v>
      </c>
      <c r="BA23" s="36">
        <v>44.99</v>
      </c>
      <c r="BB23" s="46">
        <f t="shared" si="16"/>
        <v>0.50639030895754611</v>
      </c>
      <c r="BC23" s="47"/>
    </row>
    <row r="24" spans="1:55" x14ac:dyDescent="0.35">
      <c r="A24" s="32">
        <v>23</v>
      </c>
      <c r="B24" s="33"/>
      <c r="C24" s="33"/>
      <c r="D24" s="34" t="s">
        <v>55</v>
      </c>
      <c r="E24" s="33"/>
      <c r="F24" s="33" t="s">
        <v>56</v>
      </c>
      <c r="G24" s="34" t="s">
        <v>57</v>
      </c>
      <c r="H24" s="34" t="s">
        <v>58</v>
      </c>
      <c r="I24" s="33"/>
      <c r="J24" s="34" t="s">
        <v>59</v>
      </c>
      <c r="K24" s="33" t="s">
        <v>65</v>
      </c>
      <c r="L24" s="34" t="s">
        <v>88</v>
      </c>
      <c r="M24" s="34" t="s">
        <v>90</v>
      </c>
      <c r="N24" s="49">
        <v>675716584825</v>
      </c>
      <c r="O24" s="33" t="s">
        <v>62</v>
      </c>
      <c r="P24" s="35"/>
      <c r="Q24" s="36">
        <v>8.1999999999999993</v>
      </c>
      <c r="R24" s="37">
        <f t="shared" si="5"/>
        <v>0</v>
      </c>
      <c r="S24" s="38">
        <v>10.9</v>
      </c>
      <c r="T24" s="39"/>
      <c r="U24" s="33" t="s">
        <v>63</v>
      </c>
      <c r="V24" s="33">
        <v>38</v>
      </c>
      <c r="W24" s="33">
        <v>29</v>
      </c>
      <c r="X24" s="33">
        <v>8.5</v>
      </c>
      <c r="Y24" s="36"/>
      <c r="Z24" s="40">
        <v>1</v>
      </c>
      <c r="AA24" s="41">
        <f t="shared" si="6"/>
        <v>9.3670000000000003E-3</v>
      </c>
      <c r="AB24" s="42">
        <f t="shared" si="7"/>
        <v>6939.2548307889392</v>
      </c>
      <c r="AC24" s="33">
        <v>3200</v>
      </c>
      <c r="AD24" s="43">
        <f t="shared" si="8"/>
        <v>0.46114461538461543</v>
      </c>
      <c r="AE24" s="34" t="s">
        <v>64</v>
      </c>
      <c r="AF24" s="44">
        <v>8.4000000000000005E-2</v>
      </c>
      <c r="AG24" s="43">
        <f t="shared" si="9"/>
        <v>0.91560000000000008</v>
      </c>
      <c r="AH24" s="43">
        <f t="shared" si="10"/>
        <v>12.276744615384615</v>
      </c>
      <c r="AI24" s="45">
        <v>0.05</v>
      </c>
      <c r="AJ24" s="43">
        <f t="shared" si="0"/>
        <v>1.32</v>
      </c>
      <c r="AK24" s="45">
        <v>0.06</v>
      </c>
      <c r="AL24" s="43">
        <f t="shared" si="1"/>
        <v>1.5839999999999999</v>
      </c>
      <c r="AM24" s="45">
        <v>0.1</v>
      </c>
      <c r="AN24" s="43">
        <f t="shared" si="2"/>
        <v>2.64</v>
      </c>
      <c r="AO24" s="43">
        <f t="shared" si="11"/>
        <v>1.1799999999999997</v>
      </c>
      <c r="AP24" s="33"/>
      <c r="AQ24" s="45">
        <v>0</v>
      </c>
      <c r="AR24" s="43">
        <f t="shared" si="3"/>
        <v>0</v>
      </c>
      <c r="AS24" s="33"/>
      <c r="AT24" s="45">
        <v>0</v>
      </c>
      <c r="AU24" s="43">
        <f t="shared" si="12"/>
        <v>0</v>
      </c>
      <c r="AV24" s="43">
        <f t="shared" si="13"/>
        <v>6.7240000000000002</v>
      </c>
      <c r="AW24" s="43">
        <f t="shared" si="4"/>
        <v>19.000744615384615</v>
      </c>
      <c r="AX24" s="46">
        <f t="shared" si="14"/>
        <v>0.28027482517482516</v>
      </c>
      <c r="AY24" s="48">
        <v>26.4</v>
      </c>
      <c r="AZ24" s="43">
        <f t="shared" si="15"/>
        <v>27.72</v>
      </c>
      <c r="BA24" s="36">
        <v>54.99</v>
      </c>
      <c r="BB24" s="46">
        <f t="shared" si="16"/>
        <v>0.49590834697217678</v>
      </c>
      <c r="BC24" s="47"/>
    </row>
    <row r="25" spans="1:55" x14ac:dyDescent="0.35">
      <c r="A25" s="32">
        <v>24</v>
      </c>
      <c r="B25" s="33"/>
      <c r="C25" s="33"/>
      <c r="D25" s="34" t="s">
        <v>55</v>
      </c>
      <c r="E25" s="33"/>
      <c r="F25" s="33" t="s">
        <v>56</v>
      </c>
      <c r="G25" s="34" t="s">
        <v>57</v>
      </c>
      <c r="H25" s="34" t="s">
        <v>58</v>
      </c>
      <c r="I25" s="33"/>
      <c r="J25" s="34" t="s">
        <v>59</v>
      </c>
      <c r="K25" s="33" t="s">
        <v>66</v>
      </c>
      <c r="L25" s="34" t="s">
        <v>88</v>
      </c>
      <c r="M25" s="34" t="s">
        <v>91</v>
      </c>
      <c r="N25" s="49">
        <v>675716584832</v>
      </c>
      <c r="O25" s="33" t="s">
        <v>62</v>
      </c>
      <c r="P25" s="35"/>
      <c r="Q25" s="36">
        <v>8.1999999999999993</v>
      </c>
      <c r="R25" s="37">
        <f t="shared" si="5"/>
        <v>0</v>
      </c>
      <c r="S25" s="38">
        <v>13.1</v>
      </c>
      <c r="T25" s="39"/>
      <c r="U25" s="33" t="s">
        <v>63</v>
      </c>
      <c r="V25" s="33">
        <v>38</v>
      </c>
      <c r="W25" s="33">
        <v>29</v>
      </c>
      <c r="X25" s="33">
        <v>10</v>
      </c>
      <c r="Y25" s="36"/>
      <c r="Z25" s="40">
        <v>1</v>
      </c>
      <c r="AA25" s="41">
        <f t="shared" si="6"/>
        <v>1.102E-2</v>
      </c>
      <c r="AB25" s="42">
        <f t="shared" si="7"/>
        <v>5898.366606170599</v>
      </c>
      <c r="AC25" s="33">
        <v>3200</v>
      </c>
      <c r="AD25" s="43">
        <f t="shared" si="8"/>
        <v>0.54252307692307689</v>
      </c>
      <c r="AE25" s="34" t="s">
        <v>64</v>
      </c>
      <c r="AF25" s="44">
        <v>8.4000000000000005E-2</v>
      </c>
      <c r="AG25" s="43">
        <f t="shared" si="9"/>
        <v>1.1004</v>
      </c>
      <c r="AH25" s="43">
        <f t="shared" si="10"/>
        <v>14.742923076923077</v>
      </c>
      <c r="AI25" s="45">
        <v>0.05</v>
      </c>
      <c r="AJ25" s="43">
        <f t="shared" si="0"/>
        <v>1.5925000000000002</v>
      </c>
      <c r="AK25" s="45">
        <v>0.06</v>
      </c>
      <c r="AL25" s="43">
        <f t="shared" si="1"/>
        <v>1.911</v>
      </c>
      <c r="AM25" s="45">
        <v>0.1</v>
      </c>
      <c r="AN25" s="43">
        <f t="shared" si="2"/>
        <v>3.1850000000000005</v>
      </c>
      <c r="AO25" s="43">
        <f t="shared" si="11"/>
        <v>0.90749999999999886</v>
      </c>
      <c r="AP25" s="33"/>
      <c r="AQ25" s="45">
        <v>0</v>
      </c>
      <c r="AR25" s="43">
        <f t="shared" si="3"/>
        <v>0</v>
      </c>
      <c r="AS25" s="33"/>
      <c r="AT25" s="45">
        <v>0</v>
      </c>
      <c r="AU25" s="43">
        <f t="shared" si="12"/>
        <v>0</v>
      </c>
      <c r="AV25" s="43">
        <f t="shared" si="13"/>
        <v>7.5960000000000001</v>
      </c>
      <c r="AW25" s="43">
        <f t="shared" si="4"/>
        <v>22.338923076923077</v>
      </c>
      <c r="AX25" s="46">
        <f t="shared" si="14"/>
        <v>0.29862093950006041</v>
      </c>
      <c r="AY25" s="48">
        <v>31.85</v>
      </c>
      <c r="AZ25" s="43">
        <f t="shared" si="15"/>
        <v>33.442500000000003</v>
      </c>
      <c r="BA25" s="36">
        <v>64.989999999999995</v>
      </c>
      <c r="BB25" s="46">
        <f t="shared" si="16"/>
        <v>0.48542083397445751</v>
      </c>
      <c r="BC25" s="47"/>
    </row>
    <row r="26" spans="1:55" x14ac:dyDescent="0.35">
      <c r="A26" s="32">
        <v>25</v>
      </c>
      <c r="B26" s="33"/>
      <c r="C26" s="33"/>
      <c r="D26" s="34" t="s">
        <v>55</v>
      </c>
      <c r="E26" s="33"/>
      <c r="F26" s="33" t="s">
        <v>56</v>
      </c>
      <c r="G26" s="34" t="s">
        <v>57</v>
      </c>
      <c r="H26" s="34" t="s">
        <v>58</v>
      </c>
      <c r="I26" s="33"/>
      <c r="J26" s="34" t="s">
        <v>59</v>
      </c>
      <c r="K26" s="33" t="s">
        <v>60</v>
      </c>
      <c r="L26" s="34" t="s">
        <v>92</v>
      </c>
      <c r="M26" s="34" t="s">
        <v>93</v>
      </c>
      <c r="N26" s="50">
        <v>675716620103</v>
      </c>
      <c r="O26" s="33" t="s">
        <v>62</v>
      </c>
      <c r="P26" s="35"/>
      <c r="Q26" s="36">
        <v>8.1999999999999993</v>
      </c>
      <c r="R26" s="37">
        <f t="shared" si="5"/>
        <v>0</v>
      </c>
      <c r="S26" s="38">
        <v>8.6999999999999993</v>
      </c>
      <c r="T26" s="39"/>
      <c r="U26" s="33" t="s">
        <v>63</v>
      </c>
      <c r="V26" s="33">
        <v>38</v>
      </c>
      <c r="W26" s="33">
        <v>29</v>
      </c>
      <c r="X26" s="33">
        <v>6.5</v>
      </c>
      <c r="Y26" s="36"/>
      <c r="Z26" s="40">
        <v>1</v>
      </c>
      <c r="AA26" s="41">
        <f t="shared" si="6"/>
        <v>7.1630000000000001E-3</v>
      </c>
      <c r="AB26" s="42">
        <f t="shared" si="7"/>
        <v>9074.4101633393821</v>
      </c>
      <c r="AC26" s="33">
        <v>3200</v>
      </c>
      <c r="AD26" s="43">
        <f t="shared" si="8"/>
        <v>0.35264000000000001</v>
      </c>
      <c r="AE26" s="34" t="s">
        <v>64</v>
      </c>
      <c r="AF26" s="44">
        <v>8.4000000000000005E-2</v>
      </c>
      <c r="AG26" s="43">
        <f t="shared" si="9"/>
        <v>0.73080000000000001</v>
      </c>
      <c r="AH26" s="43">
        <f t="shared" si="10"/>
        <v>9.7834399999999988</v>
      </c>
      <c r="AI26" s="45">
        <v>0.05</v>
      </c>
      <c r="AJ26" s="43">
        <f t="shared" si="0"/>
        <v>1.0574999999999999</v>
      </c>
      <c r="AK26" s="45">
        <v>0.06</v>
      </c>
      <c r="AL26" s="43">
        <f t="shared" si="1"/>
        <v>1.2689999999999999</v>
      </c>
      <c r="AM26" s="45">
        <v>0.1</v>
      </c>
      <c r="AN26" s="43">
        <f t="shared" si="2"/>
        <v>2.1149999999999998</v>
      </c>
      <c r="AO26" s="43">
        <f t="shared" si="11"/>
        <v>1.442499999999999</v>
      </c>
      <c r="AP26" s="33"/>
      <c r="AQ26" s="45">
        <v>0</v>
      </c>
      <c r="AR26" s="43">
        <f t="shared" si="3"/>
        <v>0</v>
      </c>
      <c r="AS26" s="33"/>
      <c r="AT26" s="45">
        <v>0</v>
      </c>
      <c r="AU26" s="43">
        <f t="shared" si="12"/>
        <v>0</v>
      </c>
      <c r="AV26" s="43">
        <f t="shared" si="13"/>
        <v>5.8839999999999986</v>
      </c>
      <c r="AW26" s="43">
        <f t="shared" si="4"/>
        <v>15.667439999999997</v>
      </c>
      <c r="AX26" s="46">
        <f t="shared" si="14"/>
        <v>0.25922269503546108</v>
      </c>
      <c r="AY26" s="39">
        <v>21.15</v>
      </c>
      <c r="AZ26" s="43">
        <f t="shared" si="15"/>
        <v>22.2075</v>
      </c>
      <c r="BA26" s="36">
        <v>44.99</v>
      </c>
      <c r="BB26" s="46">
        <f t="shared" si="16"/>
        <v>0.50639030895754611</v>
      </c>
      <c r="BC26" s="47"/>
    </row>
    <row r="27" spans="1:55" x14ac:dyDescent="0.35">
      <c r="A27" s="32">
        <v>26</v>
      </c>
      <c r="B27" s="33"/>
      <c r="C27" s="33"/>
      <c r="D27" s="34" t="s">
        <v>55</v>
      </c>
      <c r="E27" s="33"/>
      <c r="F27" s="33" t="s">
        <v>56</v>
      </c>
      <c r="G27" s="34" t="s">
        <v>57</v>
      </c>
      <c r="H27" s="34" t="s">
        <v>58</v>
      </c>
      <c r="I27" s="33"/>
      <c r="J27" s="34" t="s">
        <v>59</v>
      </c>
      <c r="K27" s="33" t="s">
        <v>65</v>
      </c>
      <c r="L27" s="34" t="s">
        <v>92</v>
      </c>
      <c r="M27" s="34" t="s">
        <v>94</v>
      </c>
      <c r="N27" s="50">
        <v>675716620110</v>
      </c>
      <c r="O27" s="33" t="s">
        <v>62</v>
      </c>
      <c r="P27" s="35"/>
      <c r="Q27" s="36">
        <v>8.1999999999999993</v>
      </c>
      <c r="R27" s="37">
        <f t="shared" si="5"/>
        <v>0</v>
      </c>
      <c r="S27" s="38">
        <v>10.9</v>
      </c>
      <c r="T27" s="39"/>
      <c r="U27" s="33" t="s">
        <v>63</v>
      </c>
      <c r="V27" s="33">
        <v>38</v>
      </c>
      <c r="W27" s="33">
        <v>29</v>
      </c>
      <c r="X27" s="33">
        <v>8.5</v>
      </c>
      <c r="Y27" s="36"/>
      <c r="Z27" s="40">
        <v>1</v>
      </c>
      <c r="AA27" s="41">
        <f t="shared" si="6"/>
        <v>9.3670000000000003E-3</v>
      </c>
      <c r="AB27" s="42">
        <f t="shared" si="7"/>
        <v>6939.2548307889392</v>
      </c>
      <c r="AC27" s="33">
        <v>3200</v>
      </c>
      <c r="AD27" s="43">
        <f t="shared" si="8"/>
        <v>0.46114461538461543</v>
      </c>
      <c r="AE27" s="34" t="s">
        <v>64</v>
      </c>
      <c r="AF27" s="44">
        <v>8.4000000000000005E-2</v>
      </c>
      <c r="AG27" s="43">
        <f t="shared" si="9"/>
        <v>0.91560000000000008</v>
      </c>
      <c r="AH27" s="43">
        <f t="shared" si="10"/>
        <v>12.276744615384615</v>
      </c>
      <c r="AI27" s="45">
        <v>0.05</v>
      </c>
      <c r="AJ27" s="43">
        <f t="shared" si="0"/>
        <v>1.32</v>
      </c>
      <c r="AK27" s="45">
        <v>0.06</v>
      </c>
      <c r="AL27" s="43">
        <f t="shared" si="1"/>
        <v>1.5839999999999999</v>
      </c>
      <c r="AM27" s="45">
        <v>0.1</v>
      </c>
      <c r="AN27" s="43">
        <f t="shared" si="2"/>
        <v>2.64</v>
      </c>
      <c r="AO27" s="43">
        <f t="shared" si="11"/>
        <v>1.1799999999999997</v>
      </c>
      <c r="AP27" s="33"/>
      <c r="AQ27" s="45">
        <v>0</v>
      </c>
      <c r="AR27" s="43">
        <f t="shared" si="3"/>
        <v>0</v>
      </c>
      <c r="AS27" s="33"/>
      <c r="AT27" s="45">
        <v>0</v>
      </c>
      <c r="AU27" s="43">
        <f t="shared" si="12"/>
        <v>0</v>
      </c>
      <c r="AV27" s="43">
        <f t="shared" si="13"/>
        <v>6.7240000000000002</v>
      </c>
      <c r="AW27" s="43">
        <f t="shared" si="4"/>
        <v>19.000744615384615</v>
      </c>
      <c r="AX27" s="46">
        <f t="shared" si="14"/>
        <v>0.28027482517482516</v>
      </c>
      <c r="AY27" s="48">
        <v>26.4</v>
      </c>
      <c r="AZ27" s="43">
        <f t="shared" si="15"/>
        <v>27.72</v>
      </c>
      <c r="BA27" s="36">
        <v>54.99</v>
      </c>
      <c r="BB27" s="46">
        <f t="shared" si="16"/>
        <v>0.49590834697217678</v>
      </c>
      <c r="BC27" s="47"/>
    </row>
    <row r="28" spans="1:55" x14ac:dyDescent="0.35">
      <c r="A28" s="32">
        <v>27</v>
      </c>
      <c r="B28" s="33"/>
      <c r="C28" s="33"/>
      <c r="D28" s="34" t="s">
        <v>55</v>
      </c>
      <c r="E28" s="33"/>
      <c r="F28" s="33" t="s">
        <v>56</v>
      </c>
      <c r="G28" s="34" t="s">
        <v>57</v>
      </c>
      <c r="H28" s="34" t="s">
        <v>58</v>
      </c>
      <c r="I28" s="33"/>
      <c r="J28" s="34" t="s">
        <v>59</v>
      </c>
      <c r="K28" s="33" t="s">
        <v>66</v>
      </c>
      <c r="L28" s="34" t="s">
        <v>92</v>
      </c>
      <c r="M28" s="34" t="s">
        <v>95</v>
      </c>
      <c r="N28" s="50">
        <v>675716620127</v>
      </c>
      <c r="O28" s="33" t="s">
        <v>62</v>
      </c>
      <c r="P28" s="35"/>
      <c r="Q28" s="36">
        <v>8.1999999999999993</v>
      </c>
      <c r="R28" s="37">
        <f t="shared" si="5"/>
        <v>0</v>
      </c>
      <c r="S28" s="38">
        <v>13.1</v>
      </c>
      <c r="T28" s="39"/>
      <c r="U28" s="33" t="s">
        <v>63</v>
      </c>
      <c r="V28" s="33">
        <v>38</v>
      </c>
      <c r="W28" s="33">
        <v>29</v>
      </c>
      <c r="X28" s="33">
        <v>10</v>
      </c>
      <c r="Y28" s="36"/>
      <c r="Z28" s="40">
        <v>1</v>
      </c>
      <c r="AA28" s="41">
        <f t="shared" si="6"/>
        <v>1.102E-2</v>
      </c>
      <c r="AB28" s="42">
        <f t="shared" si="7"/>
        <v>5898.366606170599</v>
      </c>
      <c r="AC28" s="33">
        <v>3200</v>
      </c>
      <c r="AD28" s="43">
        <f t="shared" si="8"/>
        <v>0.54252307692307689</v>
      </c>
      <c r="AE28" s="34" t="s">
        <v>64</v>
      </c>
      <c r="AF28" s="44">
        <v>8.4000000000000005E-2</v>
      </c>
      <c r="AG28" s="43">
        <f t="shared" si="9"/>
        <v>1.1004</v>
      </c>
      <c r="AH28" s="43">
        <f t="shared" si="10"/>
        <v>14.742923076923077</v>
      </c>
      <c r="AI28" s="45">
        <v>0.05</v>
      </c>
      <c r="AJ28" s="43">
        <f t="shared" si="0"/>
        <v>1.5925000000000002</v>
      </c>
      <c r="AK28" s="45">
        <v>0.06</v>
      </c>
      <c r="AL28" s="43">
        <f t="shared" si="1"/>
        <v>1.911</v>
      </c>
      <c r="AM28" s="45">
        <v>0.1</v>
      </c>
      <c r="AN28" s="43">
        <f t="shared" si="2"/>
        <v>3.1850000000000005</v>
      </c>
      <c r="AO28" s="43">
        <f t="shared" si="11"/>
        <v>0.90749999999999886</v>
      </c>
      <c r="AP28" s="33"/>
      <c r="AQ28" s="45">
        <v>0</v>
      </c>
      <c r="AR28" s="43">
        <f t="shared" si="3"/>
        <v>0</v>
      </c>
      <c r="AS28" s="33"/>
      <c r="AT28" s="45">
        <v>0</v>
      </c>
      <c r="AU28" s="43">
        <f t="shared" si="12"/>
        <v>0</v>
      </c>
      <c r="AV28" s="43">
        <f t="shared" si="13"/>
        <v>7.5960000000000001</v>
      </c>
      <c r="AW28" s="43">
        <f t="shared" si="4"/>
        <v>22.338923076923077</v>
      </c>
      <c r="AX28" s="46">
        <f t="shared" si="14"/>
        <v>0.29862093950006041</v>
      </c>
      <c r="AY28" s="48">
        <v>31.85</v>
      </c>
      <c r="AZ28" s="43">
        <f t="shared" si="15"/>
        <v>33.442500000000003</v>
      </c>
      <c r="BA28" s="36">
        <v>64.989999999999995</v>
      </c>
      <c r="BB28" s="46">
        <f t="shared" si="16"/>
        <v>0.48542083397445751</v>
      </c>
      <c r="BC28" s="47"/>
    </row>
    <row r="29" spans="1:55" x14ac:dyDescent="0.35">
      <c r="A29" s="32">
        <v>28</v>
      </c>
      <c r="B29" s="33"/>
      <c r="C29" s="33"/>
      <c r="D29" s="34" t="s">
        <v>55</v>
      </c>
      <c r="E29" s="33"/>
      <c r="F29" s="33" t="s">
        <v>56</v>
      </c>
      <c r="G29" s="34" t="s">
        <v>57</v>
      </c>
      <c r="H29" s="34" t="s">
        <v>58</v>
      </c>
      <c r="I29" s="33"/>
      <c r="J29" s="34" t="s">
        <v>59</v>
      </c>
      <c r="K29" s="33" t="s">
        <v>60</v>
      </c>
      <c r="L29" s="34" t="s">
        <v>96</v>
      </c>
      <c r="M29" s="34" t="s">
        <v>97</v>
      </c>
      <c r="N29" s="47">
        <v>675716909529</v>
      </c>
      <c r="O29" s="33" t="s">
        <v>62</v>
      </c>
      <c r="P29" s="35"/>
      <c r="Q29" s="36">
        <v>8.1999999999999993</v>
      </c>
      <c r="R29" s="37">
        <f t="shared" si="5"/>
        <v>0</v>
      </c>
      <c r="S29" s="38">
        <v>8.6999999999999993</v>
      </c>
      <c r="T29" s="39"/>
      <c r="U29" s="33" t="s">
        <v>63</v>
      </c>
      <c r="V29" s="33">
        <v>38</v>
      </c>
      <c r="W29" s="33">
        <v>29</v>
      </c>
      <c r="X29" s="33">
        <v>6.5</v>
      </c>
      <c r="Y29" s="36"/>
      <c r="Z29" s="40">
        <v>1</v>
      </c>
      <c r="AA29" s="41">
        <f t="shared" si="6"/>
        <v>7.1630000000000001E-3</v>
      </c>
      <c r="AB29" s="42">
        <f t="shared" si="7"/>
        <v>9074.4101633393821</v>
      </c>
      <c r="AC29" s="33">
        <v>3200</v>
      </c>
      <c r="AD29" s="43">
        <f t="shared" si="8"/>
        <v>0.35264000000000001</v>
      </c>
      <c r="AE29" s="34" t="s">
        <v>64</v>
      </c>
      <c r="AF29" s="44">
        <v>8.4000000000000005E-2</v>
      </c>
      <c r="AG29" s="43">
        <f t="shared" si="9"/>
        <v>0.73080000000000001</v>
      </c>
      <c r="AH29" s="43">
        <f t="shared" si="10"/>
        <v>9.7834399999999988</v>
      </c>
      <c r="AI29" s="45">
        <v>0.05</v>
      </c>
      <c r="AJ29" s="43">
        <f t="shared" si="0"/>
        <v>1.0574999999999999</v>
      </c>
      <c r="AK29" s="45">
        <v>0.06</v>
      </c>
      <c r="AL29" s="43">
        <f t="shared" si="1"/>
        <v>1.2689999999999999</v>
      </c>
      <c r="AM29" s="45">
        <v>0.1</v>
      </c>
      <c r="AN29" s="43">
        <f t="shared" si="2"/>
        <v>2.1149999999999998</v>
      </c>
      <c r="AO29" s="43">
        <f t="shared" si="11"/>
        <v>1.442499999999999</v>
      </c>
      <c r="AP29" s="33"/>
      <c r="AQ29" s="45">
        <v>0</v>
      </c>
      <c r="AR29" s="43">
        <f t="shared" si="3"/>
        <v>0</v>
      </c>
      <c r="AS29" s="33"/>
      <c r="AT29" s="45">
        <v>0</v>
      </c>
      <c r="AU29" s="43">
        <f t="shared" si="12"/>
        <v>0</v>
      </c>
      <c r="AV29" s="43">
        <f t="shared" si="13"/>
        <v>5.8839999999999986</v>
      </c>
      <c r="AW29" s="43">
        <f t="shared" si="4"/>
        <v>15.667439999999997</v>
      </c>
      <c r="AX29" s="46">
        <f t="shared" si="14"/>
        <v>0.25922269503546108</v>
      </c>
      <c r="AY29" s="39">
        <v>21.15</v>
      </c>
      <c r="AZ29" s="43">
        <f t="shared" si="15"/>
        <v>22.2075</v>
      </c>
      <c r="BA29" s="36">
        <v>44.99</v>
      </c>
      <c r="BB29" s="46">
        <f t="shared" si="16"/>
        <v>0.50639030895754611</v>
      </c>
      <c r="BC29" s="47"/>
    </row>
    <row r="30" spans="1:55" x14ac:dyDescent="0.35">
      <c r="A30" s="32">
        <v>29</v>
      </c>
      <c r="B30" s="33"/>
      <c r="C30" s="33"/>
      <c r="D30" s="34" t="s">
        <v>55</v>
      </c>
      <c r="E30" s="33"/>
      <c r="F30" s="33" t="s">
        <v>56</v>
      </c>
      <c r="G30" s="34" t="s">
        <v>57</v>
      </c>
      <c r="H30" s="34" t="s">
        <v>58</v>
      </c>
      <c r="I30" s="33"/>
      <c r="J30" s="34" t="s">
        <v>59</v>
      </c>
      <c r="K30" s="33" t="s">
        <v>65</v>
      </c>
      <c r="L30" s="34" t="s">
        <v>96</v>
      </c>
      <c r="M30" s="34" t="s">
        <v>98</v>
      </c>
      <c r="N30" s="47">
        <v>675716909536</v>
      </c>
      <c r="O30" s="33" t="s">
        <v>62</v>
      </c>
      <c r="P30" s="35"/>
      <c r="Q30" s="36">
        <v>8.1999999999999993</v>
      </c>
      <c r="R30" s="37">
        <f t="shared" si="5"/>
        <v>0</v>
      </c>
      <c r="S30" s="38">
        <v>10.9</v>
      </c>
      <c r="T30" s="39"/>
      <c r="U30" s="33" t="s">
        <v>63</v>
      </c>
      <c r="V30" s="33">
        <v>38</v>
      </c>
      <c r="W30" s="33">
        <v>29</v>
      </c>
      <c r="X30" s="33">
        <v>8.5</v>
      </c>
      <c r="Y30" s="36"/>
      <c r="Z30" s="40">
        <v>1</v>
      </c>
      <c r="AA30" s="41">
        <f t="shared" si="6"/>
        <v>9.3670000000000003E-3</v>
      </c>
      <c r="AB30" s="42">
        <f t="shared" si="7"/>
        <v>6939.2548307889392</v>
      </c>
      <c r="AC30" s="33">
        <v>3200</v>
      </c>
      <c r="AD30" s="43">
        <f t="shared" si="8"/>
        <v>0.46114461538461543</v>
      </c>
      <c r="AE30" s="34" t="s">
        <v>64</v>
      </c>
      <c r="AF30" s="44">
        <v>8.4000000000000005E-2</v>
      </c>
      <c r="AG30" s="43">
        <f t="shared" si="9"/>
        <v>0.91560000000000008</v>
      </c>
      <c r="AH30" s="43">
        <f t="shared" si="10"/>
        <v>12.276744615384615</v>
      </c>
      <c r="AI30" s="45">
        <v>0.05</v>
      </c>
      <c r="AJ30" s="43">
        <f t="shared" si="0"/>
        <v>1.32</v>
      </c>
      <c r="AK30" s="45">
        <v>0.06</v>
      </c>
      <c r="AL30" s="43">
        <f t="shared" si="1"/>
        <v>1.5839999999999999</v>
      </c>
      <c r="AM30" s="45">
        <v>0.1</v>
      </c>
      <c r="AN30" s="43">
        <f t="shared" si="2"/>
        <v>2.64</v>
      </c>
      <c r="AO30" s="43">
        <f t="shared" si="11"/>
        <v>1.1799999999999997</v>
      </c>
      <c r="AP30" s="33"/>
      <c r="AQ30" s="45">
        <v>0</v>
      </c>
      <c r="AR30" s="43">
        <f t="shared" si="3"/>
        <v>0</v>
      </c>
      <c r="AS30" s="33"/>
      <c r="AT30" s="45">
        <v>0</v>
      </c>
      <c r="AU30" s="43">
        <f t="shared" si="12"/>
        <v>0</v>
      </c>
      <c r="AV30" s="43">
        <f t="shared" si="13"/>
        <v>6.7240000000000002</v>
      </c>
      <c r="AW30" s="43">
        <f t="shared" si="4"/>
        <v>19.000744615384615</v>
      </c>
      <c r="AX30" s="46">
        <f t="shared" si="14"/>
        <v>0.28027482517482516</v>
      </c>
      <c r="AY30" s="48">
        <v>26.4</v>
      </c>
      <c r="AZ30" s="43">
        <f t="shared" si="15"/>
        <v>27.72</v>
      </c>
      <c r="BA30" s="36">
        <v>54.99</v>
      </c>
      <c r="BB30" s="46">
        <f t="shared" si="16"/>
        <v>0.49590834697217678</v>
      </c>
      <c r="BC30" s="47"/>
    </row>
    <row r="31" spans="1:55" x14ac:dyDescent="0.35">
      <c r="A31" s="32">
        <v>30</v>
      </c>
      <c r="B31" s="33"/>
      <c r="C31" s="33"/>
      <c r="D31" s="34" t="s">
        <v>55</v>
      </c>
      <c r="E31" s="33"/>
      <c r="F31" s="33" t="s">
        <v>56</v>
      </c>
      <c r="G31" s="34" t="s">
        <v>57</v>
      </c>
      <c r="H31" s="34" t="s">
        <v>58</v>
      </c>
      <c r="I31" s="33"/>
      <c r="J31" s="34" t="s">
        <v>59</v>
      </c>
      <c r="K31" s="33" t="s">
        <v>66</v>
      </c>
      <c r="L31" s="34" t="s">
        <v>96</v>
      </c>
      <c r="M31" s="34" t="s">
        <v>99</v>
      </c>
      <c r="N31" s="47">
        <v>675716909543</v>
      </c>
      <c r="O31" s="33" t="s">
        <v>62</v>
      </c>
      <c r="P31" s="35"/>
      <c r="Q31" s="36">
        <v>8.1999999999999993</v>
      </c>
      <c r="R31" s="37">
        <f t="shared" si="5"/>
        <v>0</v>
      </c>
      <c r="S31" s="38">
        <v>13.1</v>
      </c>
      <c r="T31" s="39"/>
      <c r="U31" s="33" t="s">
        <v>63</v>
      </c>
      <c r="V31" s="33">
        <v>38</v>
      </c>
      <c r="W31" s="33">
        <v>29</v>
      </c>
      <c r="X31" s="33">
        <v>10</v>
      </c>
      <c r="Y31" s="36"/>
      <c r="Z31" s="40">
        <v>1</v>
      </c>
      <c r="AA31" s="41">
        <f t="shared" si="6"/>
        <v>1.102E-2</v>
      </c>
      <c r="AB31" s="42">
        <f t="shared" si="7"/>
        <v>5898.366606170599</v>
      </c>
      <c r="AC31" s="33">
        <v>3200</v>
      </c>
      <c r="AD31" s="43">
        <f t="shared" si="8"/>
        <v>0.54252307692307689</v>
      </c>
      <c r="AE31" s="34" t="s">
        <v>64</v>
      </c>
      <c r="AF31" s="44">
        <v>8.4000000000000005E-2</v>
      </c>
      <c r="AG31" s="43">
        <f t="shared" si="9"/>
        <v>1.1004</v>
      </c>
      <c r="AH31" s="43">
        <f t="shared" si="10"/>
        <v>14.742923076923077</v>
      </c>
      <c r="AI31" s="45">
        <v>0.05</v>
      </c>
      <c r="AJ31" s="43">
        <f t="shared" si="0"/>
        <v>1.5925000000000002</v>
      </c>
      <c r="AK31" s="45">
        <v>0.06</v>
      </c>
      <c r="AL31" s="43">
        <f t="shared" si="1"/>
        <v>1.911</v>
      </c>
      <c r="AM31" s="45">
        <v>0.1</v>
      </c>
      <c r="AN31" s="43">
        <f t="shared" si="2"/>
        <v>3.1850000000000005</v>
      </c>
      <c r="AO31" s="43">
        <f t="shared" si="11"/>
        <v>0.90749999999999886</v>
      </c>
      <c r="AP31" s="33"/>
      <c r="AQ31" s="45">
        <v>0</v>
      </c>
      <c r="AR31" s="43">
        <f t="shared" si="3"/>
        <v>0</v>
      </c>
      <c r="AS31" s="33"/>
      <c r="AT31" s="45">
        <v>0</v>
      </c>
      <c r="AU31" s="43">
        <f t="shared" si="12"/>
        <v>0</v>
      </c>
      <c r="AV31" s="43">
        <f t="shared" si="13"/>
        <v>7.5960000000000001</v>
      </c>
      <c r="AW31" s="43">
        <f t="shared" si="4"/>
        <v>22.338923076923077</v>
      </c>
      <c r="AX31" s="46">
        <f t="shared" si="14"/>
        <v>0.29862093950006041</v>
      </c>
      <c r="AY31" s="48">
        <v>31.85</v>
      </c>
      <c r="AZ31" s="43">
        <f t="shared" si="15"/>
        <v>33.442500000000003</v>
      </c>
      <c r="BA31" s="36">
        <v>64.989999999999995</v>
      </c>
      <c r="BB31" s="46">
        <f t="shared" si="16"/>
        <v>0.48542083397445751</v>
      </c>
      <c r="BC31" s="47"/>
    </row>
    <row r="32" spans="1:55" x14ac:dyDescent="0.35">
      <c r="A32" s="32">
        <v>31</v>
      </c>
      <c r="B32" s="33"/>
      <c r="C32" s="33"/>
      <c r="D32" s="34" t="s">
        <v>55</v>
      </c>
      <c r="E32" s="33"/>
      <c r="F32" s="33" t="s">
        <v>56</v>
      </c>
      <c r="G32" s="34" t="s">
        <v>57</v>
      </c>
      <c r="H32" s="34" t="s">
        <v>58</v>
      </c>
      <c r="I32" s="33"/>
      <c r="J32" s="34" t="s">
        <v>59</v>
      </c>
      <c r="K32" s="33" t="s">
        <v>60</v>
      </c>
      <c r="L32" s="34" t="s">
        <v>100</v>
      </c>
      <c r="M32" s="34" t="s">
        <v>101</v>
      </c>
      <c r="N32" s="47">
        <v>675716975708</v>
      </c>
      <c r="O32" s="33" t="s">
        <v>62</v>
      </c>
      <c r="P32" s="35"/>
      <c r="Q32" s="36">
        <v>8.1999999999999993</v>
      </c>
      <c r="R32" s="37">
        <f t="shared" si="5"/>
        <v>0</v>
      </c>
      <c r="S32" s="38">
        <v>8.6999999999999993</v>
      </c>
      <c r="T32" s="39"/>
      <c r="U32" s="33" t="s">
        <v>63</v>
      </c>
      <c r="V32" s="33">
        <v>38</v>
      </c>
      <c r="W32" s="33">
        <v>29</v>
      </c>
      <c r="X32" s="33">
        <v>6.5</v>
      </c>
      <c r="Y32" s="36"/>
      <c r="Z32" s="40">
        <v>1</v>
      </c>
      <c r="AA32" s="41">
        <f t="shared" si="6"/>
        <v>7.1630000000000001E-3</v>
      </c>
      <c r="AB32" s="42">
        <f t="shared" si="7"/>
        <v>9074.4101633393821</v>
      </c>
      <c r="AC32" s="33">
        <v>3200</v>
      </c>
      <c r="AD32" s="43">
        <f t="shared" si="8"/>
        <v>0.35264000000000001</v>
      </c>
      <c r="AE32" s="34" t="s">
        <v>64</v>
      </c>
      <c r="AF32" s="44">
        <v>8.4000000000000005E-2</v>
      </c>
      <c r="AG32" s="43">
        <f t="shared" si="9"/>
        <v>0.73080000000000001</v>
      </c>
      <c r="AH32" s="43">
        <f t="shared" si="10"/>
        <v>9.7834399999999988</v>
      </c>
      <c r="AI32" s="45">
        <v>0.05</v>
      </c>
      <c r="AJ32" s="43">
        <f t="shared" si="0"/>
        <v>1.0574999999999999</v>
      </c>
      <c r="AK32" s="45">
        <v>0.06</v>
      </c>
      <c r="AL32" s="43">
        <f t="shared" si="1"/>
        <v>1.2689999999999999</v>
      </c>
      <c r="AM32" s="45">
        <v>0.1</v>
      </c>
      <c r="AN32" s="43">
        <f t="shared" si="2"/>
        <v>2.1149999999999998</v>
      </c>
      <c r="AO32" s="43">
        <f t="shared" si="11"/>
        <v>1.442499999999999</v>
      </c>
      <c r="AP32" s="33"/>
      <c r="AQ32" s="45">
        <v>0</v>
      </c>
      <c r="AR32" s="43">
        <f t="shared" si="3"/>
        <v>0</v>
      </c>
      <c r="AS32" s="33"/>
      <c r="AT32" s="45">
        <v>0</v>
      </c>
      <c r="AU32" s="43">
        <f t="shared" si="12"/>
        <v>0</v>
      </c>
      <c r="AV32" s="43">
        <f t="shared" si="13"/>
        <v>5.8839999999999986</v>
      </c>
      <c r="AW32" s="43">
        <f t="shared" si="4"/>
        <v>15.667439999999997</v>
      </c>
      <c r="AX32" s="46">
        <f t="shared" si="14"/>
        <v>0.25922269503546108</v>
      </c>
      <c r="AY32" s="39">
        <v>21.15</v>
      </c>
      <c r="AZ32" s="43">
        <f t="shared" si="15"/>
        <v>22.2075</v>
      </c>
      <c r="BA32" s="36">
        <v>44.99</v>
      </c>
      <c r="BB32" s="46">
        <f t="shared" si="16"/>
        <v>0.50639030895754611</v>
      </c>
      <c r="BC32" s="47"/>
    </row>
    <row r="33" spans="1:55" x14ac:dyDescent="0.35">
      <c r="A33" s="32">
        <v>32</v>
      </c>
      <c r="B33" s="33"/>
      <c r="C33" s="33"/>
      <c r="D33" s="34" t="s">
        <v>55</v>
      </c>
      <c r="E33" s="33"/>
      <c r="F33" s="33" t="s">
        <v>56</v>
      </c>
      <c r="G33" s="34" t="s">
        <v>57</v>
      </c>
      <c r="H33" s="34" t="s">
        <v>58</v>
      </c>
      <c r="I33" s="33"/>
      <c r="J33" s="34" t="s">
        <v>59</v>
      </c>
      <c r="K33" s="33" t="s">
        <v>65</v>
      </c>
      <c r="L33" s="34" t="s">
        <v>100</v>
      </c>
      <c r="M33" s="34" t="s">
        <v>102</v>
      </c>
      <c r="N33" s="47">
        <v>675716975715</v>
      </c>
      <c r="O33" s="33" t="s">
        <v>62</v>
      </c>
      <c r="P33" s="35"/>
      <c r="Q33" s="36">
        <v>8.1999999999999993</v>
      </c>
      <c r="R33" s="37">
        <f t="shared" si="5"/>
        <v>0</v>
      </c>
      <c r="S33" s="38">
        <v>10.9</v>
      </c>
      <c r="T33" s="39"/>
      <c r="U33" s="33" t="s">
        <v>63</v>
      </c>
      <c r="V33" s="33">
        <v>38</v>
      </c>
      <c r="W33" s="33">
        <v>29</v>
      </c>
      <c r="X33" s="33">
        <v>8.5</v>
      </c>
      <c r="Y33" s="36"/>
      <c r="Z33" s="40">
        <v>1</v>
      </c>
      <c r="AA33" s="41">
        <f t="shared" si="6"/>
        <v>9.3670000000000003E-3</v>
      </c>
      <c r="AB33" s="42">
        <f t="shared" si="7"/>
        <v>6939.2548307889392</v>
      </c>
      <c r="AC33" s="33">
        <v>3200</v>
      </c>
      <c r="AD33" s="43">
        <f t="shared" si="8"/>
        <v>0.46114461538461543</v>
      </c>
      <c r="AE33" s="34" t="s">
        <v>64</v>
      </c>
      <c r="AF33" s="44">
        <v>8.4000000000000005E-2</v>
      </c>
      <c r="AG33" s="43">
        <f t="shared" si="9"/>
        <v>0.91560000000000008</v>
      </c>
      <c r="AH33" s="43">
        <f t="shared" si="10"/>
        <v>12.276744615384615</v>
      </c>
      <c r="AI33" s="45">
        <v>0.05</v>
      </c>
      <c r="AJ33" s="43">
        <f t="shared" si="0"/>
        <v>1.32</v>
      </c>
      <c r="AK33" s="45">
        <v>0.06</v>
      </c>
      <c r="AL33" s="43">
        <f t="shared" si="1"/>
        <v>1.5839999999999999</v>
      </c>
      <c r="AM33" s="45">
        <v>0.1</v>
      </c>
      <c r="AN33" s="43">
        <f t="shared" si="2"/>
        <v>2.64</v>
      </c>
      <c r="AO33" s="43">
        <f t="shared" si="11"/>
        <v>1.1799999999999997</v>
      </c>
      <c r="AP33" s="33"/>
      <c r="AQ33" s="45">
        <v>0</v>
      </c>
      <c r="AR33" s="43">
        <f t="shared" si="3"/>
        <v>0</v>
      </c>
      <c r="AS33" s="33"/>
      <c r="AT33" s="45">
        <v>0</v>
      </c>
      <c r="AU33" s="43">
        <f t="shared" si="12"/>
        <v>0</v>
      </c>
      <c r="AV33" s="43">
        <f t="shared" si="13"/>
        <v>6.7240000000000002</v>
      </c>
      <c r="AW33" s="43">
        <f t="shared" si="4"/>
        <v>19.000744615384615</v>
      </c>
      <c r="AX33" s="46">
        <f t="shared" si="14"/>
        <v>0.28027482517482516</v>
      </c>
      <c r="AY33" s="48">
        <v>26.4</v>
      </c>
      <c r="AZ33" s="43">
        <f t="shared" si="15"/>
        <v>27.72</v>
      </c>
      <c r="BA33" s="36">
        <v>54.99</v>
      </c>
      <c r="BB33" s="46">
        <f t="shared" si="16"/>
        <v>0.49590834697217678</v>
      </c>
      <c r="BC33" s="47"/>
    </row>
    <row r="34" spans="1:55" x14ac:dyDescent="0.35">
      <c r="A34" s="32">
        <v>33</v>
      </c>
      <c r="B34" s="33"/>
      <c r="C34" s="33"/>
      <c r="D34" s="34" t="s">
        <v>55</v>
      </c>
      <c r="E34" s="33"/>
      <c r="F34" s="33" t="s">
        <v>56</v>
      </c>
      <c r="G34" s="34" t="s">
        <v>57</v>
      </c>
      <c r="H34" s="34" t="s">
        <v>58</v>
      </c>
      <c r="I34" s="33"/>
      <c r="J34" s="34" t="s">
        <v>59</v>
      </c>
      <c r="K34" s="33" t="s">
        <v>66</v>
      </c>
      <c r="L34" s="34" t="s">
        <v>100</v>
      </c>
      <c r="M34" s="34" t="s">
        <v>103</v>
      </c>
      <c r="N34" s="47">
        <v>675716975722</v>
      </c>
      <c r="O34" s="33" t="s">
        <v>62</v>
      </c>
      <c r="P34" s="35"/>
      <c r="Q34" s="36">
        <v>8.1999999999999993</v>
      </c>
      <c r="R34" s="37">
        <f t="shared" si="5"/>
        <v>0</v>
      </c>
      <c r="S34" s="38">
        <v>13.1</v>
      </c>
      <c r="T34" s="39"/>
      <c r="U34" s="33" t="s">
        <v>63</v>
      </c>
      <c r="V34" s="33">
        <v>38</v>
      </c>
      <c r="W34" s="33">
        <v>29</v>
      </c>
      <c r="X34" s="33">
        <v>10</v>
      </c>
      <c r="Y34" s="36"/>
      <c r="Z34" s="40">
        <v>1</v>
      </c>
      <c r="AA34" s="41">
        <f t="shared" si="6"/>
        <v>1.102E-2</v>
      </c>
      <c r="AB34" s="42">
        <f t="shared" si="7"/>
        <v>5898.366606170599</v>
      </c>
      <c r="AC34" s="33">
        <v>3200</v>
      </c>
      <c r="AD34" s="43">
        <f t="shared" si="8"/>
        <v>0.54252307692307689</v>
      </c>
      <c r="AE34" s="34" t="s">
        <v>64</v>
      </c>
      <c r="AF34" s="44">
        <v>8.4000000000000005E-2</v>
      </c>
      <c r="AG34" s="43">
        <f t="shared" si="9"/>
        <v>1.1004</v>
      </c>
      <c r="AH34" s="43">
        <f t="shared" si="10"/>
        <v>14.742923076923077</v>
      </c>
      <c r="AI34" s="45">
        <v>0.05</v>
      </c>
      <c r="AJ34" s="43">
        <f t="shared" si="0"/>
        <v>1.5925000000000002</v>
      </c>
      <c r="AK34" s="45">
        <v>0.06</v>
      </c>
      <c r="AL34" s="43">
        <f t="shared" si="1"/>
        <v>1.911</v>
      </c>
      <c r="AM34" s="45">
        <v>0.1</v>
      </c>
      <c r="AN34" s="43">
        <f t="shared" si="2"/>
        <v>3.1850000000000005</v>
      </c>
      <c r="AO34" s="43">
        <f t="shared" si="11"/>
        <v>0.90749999999999886</v>
      </c>
      <c r="AP34" s="33"/>
      <c r="AQ34" s="45">
        <v>0</v>
      </c>
      <c r="AR34" s="43">
        <f t="shared" si="3"/>
        <v>0</v>
      </c>
      <c r="AS34" s="33"/>
      <c r="AT34" s="45">
        <v>0</v>
      </c>
      <c r="AU34" s="43">
        <f t="shared" si="12"/>
        <v>0</v>
      </c>
      <c r="AV34" s="43">
        <f t="shared" si="13"/>
        <v>7.5960000000000001</v>
      </c>
      <c r="AW34" s="43">
        <f t="shared" si="4"/>
        <v>22.338923076923077</v>
      </c>
      <c r="AX34" s="46">
        <f t="shared" si="14"/>
        <v>0.29862093950006041</v>
      </c>
      <c r="AY34" s="48">
        <v>31.85</v>
      </c>
      <c r="AZ34" s="43">
        <f t="shared" si="15"/>
        <v>33.442500000000003</v>
      </c>
      <c r="BA34" s="36">
        <v>64.989999999999995</v>
      </c>
      <c r="BB34" s="46">
        <f t="shared" si="16"/>
        <v>0.48542083397445751</v>
      </c>
      <c r="BC34" s="47"/>
    </row>
    <row r="35" spans="1:55" ht="14.5" customHeight="1" x14ac:dyDescent="0.35">
      <c r="A35" s="32">
        <v>34</v>
      </c>
      <c r="B35" s="33"/>
      <c r="C35" s="33"/>
      <c r="D35" s="34" t="s">
        <v>55</v>
      </c>
      <c r="E35" s="33"/>
      <c r="F35" s="33" t="s">
        <v>56</v>
      </c>
      <c r="G35" s="34" t="s">
        <v>57</v>
      </c>
      <c r="H35" s="34" t="s">
        <v>58</v>
      </c>
      <c r="I35" s="33"/>
      <c r="J35" s="34" t="s">
        <v>59</v>
      </c>
      <c r="K35" s="33" t="s">
        <v>60</v>
      </c>
      <c r="L35" s="34" t="s">
        <v>104</v>
      </c>
      <c r="M35" s="51" t="s">
        <v>105</v>
      </c>
      <c r="N35" s="52" t="s">
        <v>106</v>
      </c>
      <c r="O35" s="33" t="s">
        <v>62</v>
      </c>
      <c r="P35" s="35"/>
      <c r="Q35" s="36">
        <v>8.1999999999999993</v>
      </c>
      <c r="R35" s="37">
        <f t="shared" si="5"/>
        <v>0</v>
      </c>
      <c r="S35" s="38">
        <v>8.6999999999999993</v>
      </c>
      <c r="T35" s="39"/>
      <c r="U35" s="33" t="s">
        <v>63</v>
      </c>
      <c r="V35" s="33">
        <v>38</v>
      </c>
      <c r="W35" s="33">
        <v>29</v>
      </c>
      <c r="X35" s="33">
        <v>6.5</v>
      </c>
      <c r="Y35" s="36"/>
      <c r="Z35" s="40">
        <v>1</v>
      </c>
      <c r="AA35" s="41">
        <f t="shared" si="6"/>
        <v>7.1630000000000001E-3</v>
      </c>
      <c r="AB35" s="42">
        <f t="shared" si="7"/>
        <v>9074.4101633393821</v>
      </c>
      <c r="AC35" s="33">
        <v>3200</v>
      </c>
      <c r="AD35" s="43">
        <f t="shared" si="8"/>
        <v>0.35264000000000001</v>
      </c>
      <c r="AE35" s="34" t="s">
        <v>64</v>
      </c>
      <c r="AF35" s="44">
        <v>8.4000000000000005E-2</v>
      </c>
      <c r="AG35" s="43">
        <f t="shared" si="9"/>
        <v>0.73080000000000001</v>
      </c>
      <c r="AH35" s="43">
        <f t="shared" si="10"/>
        <v>9.7834399999999988</v>
      </c>
      <c r="AI35" s="45">
        <v>0.05</v>
      </c>
      <c r="AJ35" s="43">
        <f t="shared" si="0"/>
        <v>1.0574999999999999</v>
      </c>
      <c r="AK35" s="45">
        <v>0.06</v>
      </c>
      <c r="AL35" s="43">
        <f t="shared" si="1"/>
        <v>1.2689999999999999</v>
      </c>
      <c r="AM35" s="45">
        <v>0.1</v>
      </c>
      <c r="AN35" s="43">
        <f t="shared" si="2"/>
        <v>2.1149999999999998</v>
      </c>
      <c r="AO35" s="43">
        <f t="shared" si="11"/>
        <v>1.442499999999999</v>
      </c>
      <c r="AP35" s="33"/>
      <c r="AQ35" s="45">
        <v>0</v>
      </c>
      <c r="AR35" s="43">
        <f t="shared" si="3"/>
        <v>0</v>
      </c>
      <c r="AS35" s="33"/>
      <c r="AT35" s="45">
        <v>0</v>
      </c>
      <c r="AU35" s="43">
        <f t="shared" si="12"/>
        <v>0</v>
      </c>
      <c r="AV35" s="43">
        <f t="shared" si="13"/>
        <v>5.8839999999999986</v>
      </c>
      <c r="AW35" s="43">
        <f t="shared" si="4"/>
        <v>15.667439999999997</v>
      </c>
      <c r="AX35" s="46">
        <f t="shared" si="14"/>
        <v>0.25922269503546108</v>
      </c>
      <c r="AY35" s="39">
        <v>21.15</v>
      </c>
      <c r="AZ35" s="43">
        <f t="shared" si="15"/>
        <v>22.2075</v>
      </c>
      <c r="BA35" s="36">
        <v>44.99</v>
      </c>
      <c r="BB35" s="46">
        <f t="shared" si="16"/>
        <v>0.50639030895754611</v>
      </c>
      <c r="BC35" s="47"/>
    </row>
    <row r="36" spans="1:55" ht="14.5" customHeight="1" x14ac:dyDescent="0.35">
      <c r="A36" s="32">
        <v>35</v>
      </c>
      <c r="B36" s="33"/>
      <c r="C36" s="33"/>
      <c r="D36" s="34" t="s">
        <v>55</v>
      </c>
      <c r="E36" s="33"/>
      <c r="F36" s="33" t="s">
        <v>56</v>
      </c>
      <c r="G36" s="34" t="s">
        <v>57</v>
      </c>
      <c r="H36" s="34" t="s">
        <v>58</v>
      </c>
      <c r="I36" s="33"/>
      <c r="J36" s="34" t="s">
        <v>59</v>
      </c>
      <c r="K36" s="33" t="s">
        <v>65</v>
      </c>
      <c r="L36" s="34" t="s">
        <v>104</v>
      </c>
      <c r="M36" s="51" t="s">
        <v>107</v>
      </c>
      <c r="N36" s="52" t="s">
        <v>108</v>
      </c>
      <c r="O36" s="33" t="s">
        <v>62</v>
      </c>
      <c r="P36" s="35"/>
      <c r="Q36" s="36">
        <v>8.1999999999999993</v>
      </c>
      <c r="R36" s="37">
        <f t="shared" si="5"/>
        <v>0</v>
      </c>
      <c r="S36" s="38">
        <v>10.9</v>
      </c>
      <c r="T36" s="39"/>
      <c r="U36" s="33" t="s">
        <v>63</v>
      </c>
      <c r="V36" s="33">
        <v>38</v>
      </c>
      <c r="W36" s="33">
        <v>29</v>
      </c>
      <c r="X36" s="33">
        <v>8.5</v>
      </c>
      <c r="Y36" s="36"/>
      <c r="Z36" s="40">
        <v>1</v>
      </c>
      <c r="AA36" s="41">
        <f t="shared" si="6"/>
        <v>9.3670000000000003E-3</v>
      </c>
      <c r="AB36" s="42">
        <f t="shared" si="7"/>
        <v>6939.2548307889392</v>
      </c>
      <c r="AC36" s="33">
        <v>3200</v>
      </c>
      <c r="AD36" s="43">
        <f t="shared" si="8"/>
        <v>0.46114461538461543</v>
      </c>
      <c r="AE36" s="34" t="s">
        <v>64</v>
      </c>
      <c r="AF36" s="44">
        <v>8.4000000000000005E-2</v>
      </c>
      <c r="AG36" s="43">
        <f t="shared" si="9"/>
        <v>0.91560000000000008</v>
      </c>
      <c r="AH36" s="43">
        <f t="shared" si="10"/>
        <v>12.276744615384615</v>
      </c>
      <c r="AI36" s="45">
        <v>0.05</v>
      </c>
      <c r="AJ36" s="43">
        <f t="shared" si="0"/>
        <v>1.32</v>
      </c>
      <c r="AK36" s="45">
        <v>0.06</v>
      </c>
      <c r="AL36" s="43">
        <f t="shared" si="1"/>
        <v>1.5839999999999999</v>
      </c>
      <c r="AM36" s="45">
        <v>0.1</v>
      </c>
      <c r="AN36" s="43">
        <f t="shared" si="2"/>
        <v>2.64</v>
      </c>
      <c r="AO36" s="43">
        <f t="shared" si="11"/>
        <v>1.1799999999999997</v>
      </c>
      <c r="AP36" s="33"/>
      <c r="AQ36" s="45">
        <v>0</v>
      </c>
      <c r="AR36" s="43">
        <f t="shared" si="3"/>
        <v>0</v>
      </c>
      <c r="AS36" s="33"/>
      <c r="AT36" s="45">
        <v>0</v>
      </c>
      <c r="AU36" s="43">
        <f t="shared" si="12"/>
        <v>0</v>
      </c>
      <c r="AV36" s="43">
        <f t="shared" si="13"/>
        <v>6.7240000000000002</v>
      </c>
      <c r="AW36" s="43">
        <f t="shared" si="4"/>
        <v>19.000744615384615</v>
      </c>
      <c r="AX36" s="46">
        <f t="shared" si="14"/>
        <v>0.28027482517482516</v>
      </c>
      <c r="AY36" s="48">
        <v>26.4</v>
      </c>
      <c r="AZ36" s="43">
        <f t="shared" si="15"/>
        <v>27.72</v>
      </c>
      <c r="BA36" s="36">
        <v>54.99</v>
      </c>
      <c r="BB36" s="46">
        <f t="shared" si="16"/>
        <v>0.49590834697217678</v>
      </c>
      <c r="BC36" s="47"/>
    </row>
    <row r="37" spans="1:55" ht="14.5" customHeight="1" x14ac:dyDescent="0.35">
      <c r="A37" s="32">
        <v>36</v>
      </c>
      <c r="B37" s="33"/>
      <c r="C37" s="33"/>
      <c r="D37" s="34" t="s">
        <v>55</v>
      </c>
      <c r="E37" s="33"/>
      <c r="F37" s="33" t="s">
        <v>56</v>
      </c>
      <c r="G37" s="34" t="s">
        <v>57</v>
      </c>
      <c r="H37" s="34" t="s">
        <v>58</v>
      </c>
      <c r="I37" s="33"/>
      <c r="J37" s="34" t="s">
        <v>59</v>
      </c>
      <c r="K37" s="33" t="s">
        <v>66</v>
      </c>
      <c r="L37" s="34" t="s">
        <v>104</v>
      </c>
      <c r="M37" s="51" t="s">
        <v>109</v>
      </c>
      <c r="N37" s="52" t="s">
        <v>110</v>
      </c>
      <c r="O37" s="33" t="s">
        <v>62</v>
      </c>
      <c r="P37" s="35"/>
      <c r="Q37" s="36">
        <v>8.1999999999999993</v>
      </c>
      <c r="R37" s="37">
        <f t="shared" si="5"/>
        <v>0</v>
      </c>
      <c r="S37" s="38">
        <v>13.1</v>
      </c>
      <c r="T37" s="39"/>
      <c r="U37" s="33" t="s">
        <v>63</v>
      </c>
      <c r="V37" s="33">
        <v>38</v>
      </c>
      <c r="W37" s="33">
        <v>29</v>
      </c>
      <c r="X37" s="33">
        <v>10</v>
      </c>
      <c r="Y37" s="36"/>
      <c r="Z37" s="40">
        <v>1</v>
      </c>
      <c r="AA37" s="41">
        <f t="shared" si="6"/>
        <v>1.102E-2</v>
      </c>
      <c r="AB37" s="42">
        <f t="shared" si="7"/>
        <v>5898.366606170599</v>
      </c>
      <c r="AC37" s="33">
        <v>3200</v>
      </c>
      <c r="AD37" s="43">
        <f t="shared" si="8"/>
        <v>0.54252307692307689</v>
      </c>
      <c r="AE37" s="34" t="s">
        <v>64</v>
      </c>
      <c r="AF37" s="44">
        <v>8.4000000000000005E-2</v>
      </c>
      <c r="AG37" s="43">
        <f t="shared" si="9"/>
        <v>1.1004</v>
      </c>
      <c r="AH37" s="43">
        <f t="shared" si="10"/>
        <v>14.742923076923077</v>
      </c>
      <c r="AI37" s="45">
        <v>0.05</v>
      </c>
      <c r="AJ37" s="43">
        <f t="shared" si="0"/>
        <v>1.5925000000000002</v>
      </c>
      <c r="AK37" s="45">
        <v>0.06</v>
      </c>
      <c r="AL37" s="43">
        <f t="shared" si="1"/>
        <v>1.911</v>
      </c>
      <c r="AM37" s="45">
        <v>0.1</v>
      </c>
      <c r="AN37" s="43">
        <f t="shared" si="2"/>
        <v>3.1850000000000005</v>
      </c>
      <c r="AO37" s="43">
        <f t="shared" si="11"/>
        <v>0.90749999999999886</v>
      </c>
      <c r="AP37" s="33"/>
      <c r="AQ37" s="45">
        <v>0</v>
      </c>
      <c r="AR37" s="43">
        <f t="shared" si="3"/>
        <v>0</v>
      </c>
      <c r="AS37" s="33"/>
      <c r="AT37" s="45">
        <v>0</v>
      </c>
      <c r="AU37" s="43">
        <f t="shared" si="12"/>
        <v>0</v>
      </c>
      <c r="AV37" s="43">
        <f t="shared" si="13"/>
        <v>7.5960000000000001</v>
      </c>
      <c r="AW37" s="43">
        <f t="shared" si="4"/>
        <v>22.338923076923077</v>
      </c>
      <c r="AX37" s="46">
        <f t="shared" si="14"/>
        <v>0.29862093950006041</v>
      </c>
      <c r="AY37" s="48">
        <v>31.85</v>
      </c>
      <c r="AZ37" s="43">
        <f t="shared" si="15"/>
        <v>33.442500000000003</v>
      </c>
      <c r="BA37" s="36">
        <v>64.989999999999995</v>
      </c>
      <c r="BB37" s="46">
        <f t="shared" si="16"/>
        <v>0.48542083397445751</v>
      </c>
      <c r="BC37" s="47"/>
    </row>
    <row r="38" spans="1:55" ht="14.5" customHeight="1" x14ac:dyDescent="0.35">
      <c r="A38" s="32">
        <v>37</v>
      </c>
      <c r="B38" s="33"/>
      <c r="C38" s="33"/>
      <c r="D38" s="34" t="s">
        <v>55</v>
      </c>
      <c r="E38" s="33"/>
      <c r="F38" s="33" t="s">
        <v>56</v>
      </c>
      <c r="G38" s="34" t="s">
        <v>57</v>
      </c>
      <c r="H38" s="34" t="s">
        <v>58</v>
      </c>
      <c r="I38" s="33"/>
      <c r="J38" s="34" t="s">
        <v>59</v>
      </c>
      <c r="K38" s="33" t="s">
        <v>60</v>
      </c>
      <c r="L38" s="34" t="s">
        <v>111</v>
      </c>
      <c r="M38" s="51" t="s">
        <v>112</v>
      </c>
      <c r="N38" s="52" t="s">
        <v>113</v>
      </c>
      <c r="O38" s="33" t="s">
        <v>62</v>
      </c>
      <c r="P38" s="35"/>
      <c r="Q38" s="36">
        <v>8.1999999999999993</v>
      </c>
      <c r="R38" s="37">
        <f t="shared" si="5"/>
        <v>0</v>
      </c>
      <c r="S38" s="38">
        <v>8.6999999999999993</v>
      </c>
      <c r="T38" s="39"/>
      <c r="U38" s="33" t="s">
        <v>63</v>
      </c>
      <c r="V38" s="33">
        <v>38</v>
      </c>
      <c r="W38" s="33">
        <v>29</v>
      </c>
      <c r="X38" s="33">
        <v>6.5</v>
      </c>
      <c r="Y38" s="36"/>
      <c r="Z38" s="40">
        <v>1</v>
      </c>
      <c r="AA38" s="41">
        <f t="shared" si="6"/>
        <v>7.1630000000000001E-3</v>
      </c>
      <c r="AB38" s="42">
        <f t="shared" si="7"/>
        <v>9074.4101633393821</v>
      </c>
      <c r="AC38" s="33">
        <v>3200</v>
      </c>
      <c r="AD38" s="43">
        <f t="shared" si="8"/>
        <v>0.35264000000000001</v>
      </c>
      <c r="AE38" s="34" t="s">
        <v>64</v>
      </c>
      <c r="AF38" s="44">
        <v>8.4000000000000005E-2</v>
      </c>
      <c r="AG38" s="43">
        <f t="shared" si="9"/>
        <v>0.73080000000000001</v>
      </c>
      <c r="AH38" s="43">
        <f t="shared" si="10"/>
        <v>9.7834399999999988</v>
      </c>
      <c r="AI38" s="45">
        <v>0.05</v>
      </c>
      <c r="AJ38" s="43">
        <f t="shared" si="0"/>
        <v>1.0574999999999999</v>
      </c>
      <c r="AK38" s="45">
        <v>0.06</v>
      </c>
      <c r="AL38" s="43">
        <f t="shared" si="1"/>
        <v>1.2689999999999999</v>
      </c>
      <c r="AM38" s="45">
        <v>0.1</v>
      </c>
      <c r="AN38" s="43">
        <f t="shared" si="2"/>
        <v>2.1149999999999998</v>
      </c>
      <c r="AO38" s="43">
        <f t="shared" si="11"/>
        <v>1.442499999999999</v>
      </c>
      <c r="AP38" s="33"/>
      <c r="AQ38" s="45">
        <v>0</v>
      </c>
      <c r="AR38" s="43">
        <f t="shared" si="3"/>
        <v>0</v>
      </c>
      <c r="AS38" s="33"/>
      <c r="AT38" s="45">
        <v>0</v>
      </c>
      <c r="AU38" s="43">
        <f t="shared" si="12"/>
        <v>0</v>
      </c>
      <c r="AV38" s="43">
        <f t="shared" si="13"/>
        <v>5.8839999999999986</v>
      </c>
      <c r="AW38" s="43">
        <f t="shared" si="4"/>
        <v>15.667439999999997</v>
      </c>
      <c r="AX38" s="46">
        <f t="shared" si="14"/>
        <v>0.25922269503546108</v>
      </c>
      <c r="AY38" s="39">
        <v>21.15</v>
      </c>
      <c r="AZ38" s="43">
        <f t="shared" si="15"/>
        <v>22.2075</v>
      </c>
      <c r="BA38" s="36">
        <v>44.99</v>
      </c>
      <c r="BB38" s="46">
        <f t="shared" si="16"/>
        <v>0.50639030895754611</v>
      </c>
      <c r="BC38" s="47"/>
    </row>
    <row r="39" spans="1:55" ht="14.5" customHeight="1" x14ac:dyDescent="0.35">
      <c r="A39" s="32">
        <v>38</v>
      </c>
      <c r="B39" s="33"/>
      <c r="C39" s="33"/>
      <c r="D39" s="34" t="s">
        <v>55</v>
      </c>
      <c r="E39" s="33"/>
      <c r="F39" s="33" t="s">
        <v>56</v>
      </c>
      <c r="G39" s="34" t="s">
        <v>57</v>
      </c>
      <c r="H39" s="34" t="s">
        <v>58</v>
      </c>
      <c r="I39" s="33"/>
      <c r="J39" s="34" t="s">
        <v>59</v>
      </c>
      <c r="K39" s="33" t="s">
        <v>65</v>
      </c>
      <c r="L39" s="34" t="s">
        <v>111</v>
      </c>
      <c r="M39" s="51" t="s">
        <v>114</v>
      </c>
      <c r="N39" s="52" t="s">
        <v>115</v>
      </c>
      <c r="O39" s="33" t="s">
        <v>62</v>
      </c>
      <c r="P39" s="35"/>
      <c r="Q39" s="36">
        <v>8.1999999999999993</v>
      </c>
      <c r="R39" s="37">
        <f t="shared" si="5"/>
        <v>0</v>
      </c>
      <c r="S39" s="38">
        <v>10.9</v>
      </c>
      <c r="T39" s="39"/>
      <c r="U39" s="33" t="s">
        <v>63</v>
      </c>
      <c r="V39" s="33">
        <v>38</v>
      </c>
      <c r="W39" s="33">
        <v>29</v>
      </c>
      <c r="X39" s="33">
        <v>8.5</v>
      </c>
      <c r="Y39" s="36"/>
      <c r="Z39" s="40">
        <v>1</v>
      </c>
      <c r="AA39" s="41">
        <f t="shared" si="6"/>
        <v>9.3670000000000003E-3</v>
      </c>
      <c r="AB39" s="42">
        <f t="shared" si="7"/>
        <v>6939.2548307889392</v>
      </c>
      <c r="AC39" s="33">
        <v>3200</v>
      </c>
      <c r="AD39" s="43">
        <f t="shared" si="8"/>
        <v>0.46114461538461543</v>
      </c>
      <c r="AE39" s="34" t="s">
        <v>64</v>
      </c>
      <c r="AF39" s="44">
        <v>8.4000000000000005E-2</v>
      </c>
      <c r="AG39" s="43">
        <f t="shared" si="9"/>
        <v>0.91560000000000008</v>
      </c>
      <c r="AH39" s="43">
        <f t="shared" si="10"/>
        <v>12.276744615384615</v>
      </c>
      <c r="AI39" s="45">
        <v>0.05</v>
      </c>
      <c r="AJ39" s="43">
        <f t="shared" si="0"/>
        <v>1.32</v>
      </c>
      <c r="AK39" s="45">
        <v>0.06</v>
      </c>
      <c r="AL39" s="43">
        <f t="shared" si="1"/>
        <v>1.5839999999999999</v>
      </c>
      <c r="AM39" s="45">
        <v>0.1</v>
      </c>
      <c r="AN39" s="43">
        <f t="shared" si="2"/>
        <v>2.64</v>
      </c>
      <c r="AO39" s="43">
        <f t="shared" si="11"/>
        <v>1.1799999999999997</v>
      </c>
      <c r="AP39" s="33"/>
      <c r="AQ39" s="45">
        <v>0</v>
      </c>
      <c r="AR39" s="43">
        <f t="shared" si="3"/>
        <v>0</v>
      </c>
      <c r="AS39" s="33"/>
      <c r="AT39" s="45">
        <v>0</v>
      </c>
      <c r="AU39" s="43">
        <f t="shared" si="12"/>
        <v>0</v>
      </c>
      <c r="AV39" s="43">
        <f t="shared" si="13"/>
        <v>6.7240000000000002</v>
      </c>
      <c r="AW39" s="43">
        <f t="shared" si="4"/>
        <v>19.000744615384615</v>
      </c>
      <c r="AX39" s="46">
        <f t="shared" si="14"/>
        <v>0.28027482517482516</v>
      </c>
      <c r="AY39" s="48">
        <v>26.4</v>
      </c>
      <c r="AZ39" s="43">
        <f t="shared" si="15"/>
        <v>27.72</v>
      </c>
      <c r="BA39" s="36">
        <v>54.99</v>
      </c>
      <c r="BB39" s="46">
        <f t="shared" si="16"/>
        <v>0.49590834697217678</v>
      </c>
      <c r="BC39" s="47"/>
    </row>
    <row r="40" spans="1:55" ht="14.5" customHeight="1" x14ac:dyDescent="0.35">
      <c r="A40" s="32">
        <v>39</v>
      </c>
      <c r="B40" s="33"/>
      <c r="C40" s="33"/>
      <c r="D40" s="34" t="s">
        <v>55</v>
      </c>
      <c r="E40" s="33"/>
      <c r="F40" s="33" t="s">
        <v>56</v>
      </c>
      <c r="G40" s="34" t="s">
        <v>57</v>
      </c>
      <c r="H40" s="34" t="s">
        <v>58</v>
      </c>
      <c r="I40" s="33"/>
      <c r="J40" s="34" t="s">
        <v>59</v>
      </c>
      <c r="K40" s="33" t="s">
        <v>66</v>
      </c>
      <c r="L40" s="34" t="s">
        <v>111</v>
      </c>
      <c r="M40" s="51" t="s">
        <v>116</v>
      </c>
      <c r="N40" s="52" t="s">
        <v>117</v>
      </c>
      <c r="O40" s="33" t="s">
        <v>62</v>
      </c>
      <c r="P40" s="35"/>
      <c r="Q40" s="36">
        <v>8.1999999999999993</v>
      </c>
      <c r="R40" s="37">
        <f t="shared" si="5"/>
        <v>0</v>
      </c>
      <c r="S40" s="38">
        <v>13.1</v>
      </c>
      <c r="T40" s="39"/>
      <c r="U40" s="33" t="s">
        <v>63</v>
      </c>
      <c r="V40" s="33">
        <v>38</v>
      </c>
      <c r="W40" s="33">
        <v>29</v>
      </c>
      <c r="X40" s="33">
        <v>10</v>
      </c>
      <c r="Y40" s="36"/>
      <c r="Z40" s="40">
        <v>1</v>
      </c>
      <c r="AA40" s="41">
        <f t="shared" si="6"/>
        <v>1.102E-2</v>
      </c>
      <c r="AB40" s="42">
        <f t="shared" si="7"/>
        <v>5898.366606170599</v>
      </c>
      <c r="AC40" s="33">
        <v>3200</v>
      </c>
      <c r="AD40" s="43">
        <f t="shared" si="8"/>
        <v>0.54252307692307689</v>
      </c>
      <c r="AE40" s="34" t="s">
        <v>64</v>
      </c>
      <c r="AF40" s="44">
        <v>8.4000000000000005E-2</v>
      </c>
      <c r="AG40" s="43">
        <f t="shared" si="9"/>
        <v>1.1004</v>
      </c>
      <c r="AH40" s="43">
        <f t="shared" si="10"/>
        <v>14.742923076923077</v>
      </c>
      <c r="AI40" s="45">
        <v>0.05</v>
      </c>
      <c r="AJ40" s="43">
        <f t="shared" si="0"/>
        <v>1.5925000000000002</v>
      </c>
      <c r="AK40" s="45">
        <v>0.06</v>
      </c>
      <c r="AL40" s="43">
        <f t="shared" si="1"/>
        <v>1.911</v>
      </c>
      <c r="AM40" s="45">
        <v>0.1</v>
      </c>
      <c r="AN40" s="43">
        <f t="shared" si="2"/>
        <v>3.1850000000000005</v>
      </c>
      <c r="AO40" s="43">
        <f t="shared" si="11"/>
        <v>0.90749999999999886</v>
      </c>
      <c r="AP40" s="33"/>
      <c r="AQ40" s="45">
        <v>0</v>
      </c>
      <c r="AR40" s="43">
        <f t="shared" si="3"/>
        <v>0</v>
      </c>
      <c r="AS40" s="33"/>
      <c r="AT40" s="45">
        <v>0</v>
      </c>
      <c r="AU40" s="43">
        <f t="shared" si="12"/>
        <v>0</v>
      </c>
      <c r="AV40" s="43">
        <f t="shared" si="13"/>
        <v>7.5960000000000001</v>
      </c>
      <c r="AW40" s="43">
        <f t="shared" si="4"/>
        <v>22.338923076923077</v>
      </c>
      <c r="AX40" s="46">
        <f t="shared" si="14"/>
        <v>0.29862093950006041</v>
      </c>
      <c r="AY40" s="48">
        <v>31.85</v>
      </c>
      <c r="AZ40" s="43">
        <f t="shared" si="15"/>
        <v>33.442500000000003</v>
      </c>
      <c r="BA40" s="36">
        <v>64.989999999999995</v>
      </c>
      <c r="BB40" s="46">
        <f t="shared" si="16"/>
        <v>0.48542083397445751</v>
      </c>
      <c r="BC40" s="47"/>
    </row>
  </sheetData>
  <sheetProtection insertRows="0" deleteRows="0" sort="0"/>
  <protectedRanges>
    <protectedRange sqref="AY1 A41:AZ281 A2:BC40" name="Range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2025-06-17T20:55:31Z</dcterms:created>
  <dcterms:modified xsi:type="dcterms:W3CDTF">2025-06-17T20:57:58Z</dcterms:modified>
</cp:coreProperties>
</file>