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eather.zhu\Downloads\"/>
    </mc:Choice>
  </mc:AlternateContent>
  <xr:revisionPtr revIDLastSave="0" documentId="13_ncr:1_{3546F79F-C6D1-4CD1-A12B-30DBB47921E6}" xr6:coauthVersionLast="47" xr6:coauthVersionMax="47" xr10:uidLastSave="{00000000-0000-0000-0000-000000000000}"/>
  <bookViews>
    <workbookView xWindow="-110" yWindow="-110" windowWidth="19420" windowHeight="10300" xr2:uid="{A07750D2-E0DB-4AD2-84D2-EE5C89760D70}"/>
  </bookViews>
  <sheets>
    <sheet name="Item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a">[2]Flow!$AB$27:$AB$28,[2]Flow!$AB$39:$AB$43,[2]Flow!$AB$64:$AB$65,[2]Flow!$AB$93:$AB$94,[2]Flow!$AB$103:$AB$105,[2]Flow!$AB$116:$AB$117</definedName>
    <definedName name="ACC">#REF!</definedName>
    <definedName name="ACCESSORIES">#REF!</definedName>
    <definedName name="Acol">#REF!</definedName>
    <definedName name="AD">'[3]other data'!$T$2:$T$5</definedName>
    <definedName name="ALLOCATE">[4]comments!$F$3:$F$21</definedName>
    <definedName name="ALLOCATION">#REF!</definedName>
    <definedName name="amazon">#REF!</definedName>
    <definedName name="Artwork">#REF!</definedName>
    <definedName name="as">'[5]1-Import Product Data Sheet'!$X$2</definedName>
    <definedName name="AssortedSKU_Range">#REF!</definedName>
    <definedName name="ATotalsPos">#REF!</definedName>
    <definedName name="Banner">'[6]Hardline Drop down'!$H$5:$H$9</definedName>
    <definedName name="Bath">#REF!</definedName>
    <definedName name="Bath_Accessories">#REF!</definedName>
    <definedName name="Bath_Rugs">#REF!</definedName>
    <definedName name="Bed_in_a_bag_Full_Queen_King">#REF!</definedName>
    <definedName name="Bed_in_a_bag_Twin">#REF!</definedName>
    <definedName name="Bed_Pillows">#REF!</definedName>
    <definedName name="Bedding">#REF!</definedName>
    <definedName name="Bedding.">#REF!</definedName>
    <definedName name="Bedspreads_Coverlets">#REF!</definedName>
    <definedName name="biab">'[7]BIAB OCT 00'!$A$5:$AB$70</definedName>
    <definedName name="BIG_IDEAS">#REF!</definedName>
    <definedName name="bigidea">[8]Lists!$I$6:$I$29</definedName>
    <definedName name="Blankets_Throws">#REF!</definedName>
    <definedName name="bluedec">'[7]BLUE DEC BED OCT 00'!$A$5:$AB$97</definedName>
    <definedName name="bluesheet">'[7]BLUE SHEETS OCT 00'!$A$5:$AC$150</definedName>
    <definedName name="BRAND">[9]LIST!$D$2:$D$7</definedName>
    <definedName name="Branded">[8]Lists!$F$6:$F$38</definedName>
    <definedName name="brands">'[3]other data'!$K$2:$K$48</definedName>
    <definedName name="BULKPREPACKTYPE">#REF!</definedName>
    <definedName name="BuyUnits_Range">#REF!</definedName>
    <definedName name="ca_available_Range">#REF!</definedName>
    <definedName name="ca_Compliant_Range">#REF!</definedName>
    <definedName name="ca_CompliantReason_Range">#REF!</definedName>
    <definedName name="ca_SisVendor_Range">#REF!</definedName>
    <definedName name="ca_stuffedarticlesreg_Range">#REF!</definedName>
    <definedName name="Calendar">[10]calendar!$A$1:$B$62</definedName>
    <definedName name="Case_Freight_Range">#REF!</definedName>
    <definedName name="CATEGORY">#REF!</definedName>
    <definedName name="categoryfinal">'[11]Import Quote Sheet'!$A$90:$A$190</definedName>
    <definedName name="cc">#REF!</definedName>
    <definedName name="CFSCY">#REF!</definedName>
    <definedName name="CG">[12]BL!$A$4:$A$874</definedName>
    <definedName name="chargeback">'[3]other data'!$B$2:$B$6</definedName>
    <definedName name="CLIMATE">#REF!</definedName>
    <definedName name="close">#REF!</definedName>
    <definedName name="CLOSING">#REF!</definedName>
    <definedName name="COLOR">#REF!</definedName>
    <definedName name="COLOR_FAMILY">#REF!</definedName>
    <definedName name="colour">#REF!</definedName>
    <definedName name="CONCEPT1">'[13]concept dump sheet'!$A$3:$W$1852</definedName>
    <definedName name="COO_Dest">#REF!:#REF!</definedName>
    <definedName name="COOCountry_Range">#REF!</definedName>
    <definedName name="COODest_Range">#REF!</definedName>
    <definedName name="corn">#REF!</definedName>
    <definedName name="CostCol">#REF!</definedName>
    <definedName name="countries">'[3]other data'!$I$3:$I$249</definedName>
    <definedName name="country">#REF!</definedName>
    <definedName name="crs">'[14]SUBCATS INTERNAL USE'!$A$3:$C$1000</definedName>
    <definedName name="Cycle">[8]Lists!$E$6:$E$30</definedName>
    <definedName name="d">#REF!</definedName>
    <definedName name="data">[15]DATA!$D:$IV</definedName>
    <definedName name="_xlnm.Database">#REF!</definedName>
    <definedName name="datasl">#REF!</definedName>
    <definedName name="datastore">#REF!</definedName>
    <definedName name="DATAZONE">#REF!</definedName>
    <definedName name="DDD">#REF!</definedName>
    <definedName name="DDEmsg">#REF!</definedName>
    <definedName name="dealPricing_Range">#REF!</definedName>
    <definedName name="Decorative_Accessories">#REF!</definedName>
    <definedName name="Decorative_Pillows_Inserts_Covers">#REF!</definedName>
    <definedName name="del">'[14]SUBCATS INTERNAL USE'!$G$2:$H$512</definedName>
    <definedName name="den">[8]Lists!$L$6:$L$29</definedName>
    <definedName name="Description1_Range">#REF!</definedName>
    <definedName name="Description2_Range">#REF!</definedName>
    <definedName name="DesignStrat">[16]Info!$F$3:$F$5</definedName>
    <definedName name="DESTINATIONPORT">#REF!</definedName>
    <definedName name="DIAMETER">#REF!</definedName>
    <definedName name="diffgrp">'[3]diff group head'!$A$2:$A$47</definedName>
    <definedName name="DIFFS">'[3]other data'!$AF$2:$AF$13</definedName>
    <definedName name="division">'[17]X-PORTS'!$K$4:$K$12</definedName>
    <definedName name="Division1">'[6]Hardline Drop down'!$A$5:$A$16</definedName>
    <definedName name="dkh">#REF!</definedName>
    <definedName name="Down_Comforters">#REF!</definedName>
    <definedName name="Duvet_Covers">#REF!</definedName>
    <definedName name="Electrics">#REF!</definedName>
    <definedName name="ENERGY_EFFICIENT">#REF!</definedName>
    <definedName name="EVENT">#REF!</definedName>
    <definedName name="ExactAddinConnection" hidden="1">"001"</definedName>
    <definedName name="ExactAddinConnection.001" hidden="1">"MACOLA;001;lucas.yuan;1"</definedName>
    <definedName name="ExactAddinConnection.111" hidden="1">"MACOLA;111;hannah.duong;1"</definedName>
    <definedName name="Exchange_Rate">[18]Costs!$J$11</definedName>
    <definedName name="FABRIC_WEIGHT">#REF!</definedName>
    <definedName name="FASHION">[9]LIST!$E$2:$E$7</definedName>
    <definedName name="Feature1_Range">#REF!</definedName>
    <definedName name="Feature10_Range">#REF!</definedName>
    <definedName name="Feature2_Range">#REF!</definedName>
    <definedName name="Feature3_Range">#REF!</definedName>
    <definedName name="Feature4_Range">#REF!</definedName>
    <definedName name="Feature5_Range">#REF!</definedName>
    <definedName name="Feature6_Range">#REF!</definedName>
    <definedName name="Feature7_Range">#REF!</definedName>
    <definedName name="Feature8_Range">#REF!</definedName>
    <definedName name="Feature9_Range">#REF!</definedName>
    <definedName name="FIFRACompliance_Range">#REF!</definedName>
    <definedName name="FIFRAExemption_Range">#REF!</definedName>
    <definedName name="FILL">#REF!</definedName>
    <definedName name="finalports">'[11]Import Quote Sheet'!$B$90:$B$123</definedName>
    <definedName name="Flash">#REF!</definedName>
    <definedName name="foam">#REF!</definedName>
    <definedName name="FOBCostPerPiece">#REF!</definedName>
    <definedName name="FOBPORT">#REF!</definedName>
    <definedName name="fourdec">'[7]4 STAR DEC BED OCT 00'!$A$5:$AB$143</definedName>
    <definedName name="foursheet">'[7]4 STAR SHEETS OCT 00'!$A$5:$AC$190</definedName>
    <definedName name="FREIGHT">#REF!</definedName>
    <definedName name="gen_nontxtl_UOM_Range">#REF!</definedName>
    <definedName name="gen_txtl_permlbl_careinstr_Range">#REF!</definedName>
    <definedName name="gen_txtl_permlbl_fabrcont_Range">#REF!</definedName>
    <definedName name="gen_txtl_permlbl_vendinfo_Range">#REF!</definedName>
    <definedName name="GENDER">#REF!</definedName>
    <definedName name="grid">[19]GRID!$C$6:$Q$17</definedName>
    <definedName name="gridActPctRow">#REF!</definedName>
    <definedName name="gridActUnitsRow">#REF!</definedName>
    <definedName name="gridRetailRow">#REF!</definedName>
    <definedName name="gridTargetPctRow">#REF!</definedName>
    <definedName name="gridTargetUnitsRow">#REF!</definedName>
    <definedName name="HANGER">[3]hangers!$B$3:$B$42</definedName>
    <definedName name="hanger2">[3]hangers!$G$3:$G$42</definedName>
    <definedName name="HOLIDAY">#REF!</definedName>
    <definedName name="Home_Décor">#REF!</definedName>
    <definedName name="Home_Décor.">#REF!</definedName>
    <definedName name="INITIALBUY">[9]LIST!$G$2:$G$7</definedName>
    <definedName name="ITEMLIST">'[20]ITEM LIST'!$A$1:$H$850</definedName>
    <definedName name="juvenile">'[7]JUVENILE OCT 00'!$A$6:$AB$68</definedName>
    <definedName name="KD">#REF!</definedName>
    <definedName name="Kids_Bath">#REF!</definedName>
    <definedName name="Kids_or_Teen">#REF!</definedName>
    <definedName name="KIDSBATH">#REF!</definedName>
    <definedName name="KOHLSQ">#REF!</definedName>
    <definedName name="LicensedProduct_Range">#REF!</definedName>
    <definedName name="LIFESTYLE">#REF!</definedName>
    <definedName name="Lighting_or_Candleholders">#REF!</definedName>
    <definedName name="LOCALIZATION__PRICEPOINT">#REF!</definedName>
    <definedName name="loctype">'[3]other data'!$BN$2:$BN$6</definedName>
    <definedName name="M">#REF!</definedName>
    <definedName name="MATERIAL">#REF!</definedName>
    <definedName name="Mattress_Pads_Full_Queen_King">#REF!</definedName>
    <definedName name="Mattress_Pads_Twin">#REF!</definedName>
    <definedName name="Mattress_Toppers_Full_Queen_King">#REF!</definedName>
    <definedName name="Mattress_Toppers_Twin">#REF!</definedName>
    <definedName name="MONTHORDER">#REF!</definedName>
    <definedName name="MONTHS">#REF!</definedName>
    <definedName name="newdata">#REF!</definedName>
    <definedName name="NEWDS">#REF!</definedName>
    <definedName name="newlist">#REF!</definedName>
    <definedName name="NEWSEARS">#REF!</definedName>
    <definedName name="NEXTMONTH">#REF!</definedName>
    <definedName name="Non_Down_Comforters_Full_Queen_King">#REF!</definedName>
    <definedName name="Non_Down_Comforters_Twin">#REF!</definedName>
    <definedName name="NumberOfGroups">12</definedName>
    <definedName name="Ocol">#REF!</definedName>
    <definedName name="Office">'[6]Hardline Drop down'!$C$5:$C$21</definedName>
    <definedName name="ORDERTYPE">'[3]other data'!$AN$2:$AN$6</definedName>
    <definedName name="OTB">'[3]other data'!$R$2:$R$14</definedName>
    <definedName name="Outdoor">#REF!</definedName>
    <definedName name="OwnedCol">#REF!</definedName>
    <definedName name="PACK">#REF!</definedName>
    <definedName name="PACK_SET">#REF!</definedName>
    <definedName name="PackageType">'[5]1-Import Product Data Sheet'!$L$102:$L$131</definedName>
    <definedName name="PackCol">#REF!</definedName>
    <definedName name="PATTERN">#REF!</definedName>
    <definedName name="PAYMENTTERMS">#REF!</definedName>
    <definedName name="PDQList">'[5]1-Import Product Data Sheet'!$AR$1:$AR$24</definedName>
    <definedName name="Pet_Care">#REF!</definedName>
    <definedName name="Pillow_Shams">#REF!</definedName>
    <definedName name="Pillowcases">#REF!</definedName>
    <definedName name="PkgFormat">[16]Info!$E$2:$E$49</definedName>
    <definedName name="PO_BUY_TYPE">#REF!</definedName>
    <definedName name="po_type">'[3]other data'!$AU$2:$AU$11</definedName>
    <definedName name="PORT_IFF">#REF!</definedName>
    <definedName name="ports">'[17]X-PORTS'!$D$4:$D$33</definedName>
    <definedName name="PortSeq">'[5]1-Import Product Data Sheet'!$U$2</definedName>
    <definedName name="PortSeqLCL">#REF!</definedName>
    <definedName name="POtype">#REF!</definedName>
    <definedName name="Preticketed_Range">#REF!</definedName>
    <definedName name="PrevBuy">'[5]1-Import Product Data Sheet'!$AR$26:$AR$27</definedName>
    <definedName name="PRICE">[9]LIST!$B$2:$B$6</definedName>
    <definedName name="Prints">#REF!</definedName>
    <definedName name="ProfileDesc">#REF!</definedName>
    <definedName name="QSFOB">[21]Q1!$C$38</definedName>
    <definedName name="QUEENIE">#REF!</definedName>
    <definedName name="QUEUING">#REF!</definedName>
    <definedName name="QUEUING_ITEMS">#REF!</definedName>
    <definedName name="Quilts">#REF!</definedName>
    <definedName name="RateSeq">'[5]1-Import Product Data Sheet'!$X$2</definedName>
    <definedName name="retailAK_O_YN_Range">#REF!</definedName>
    <definedName name="retailCA_O_YN_Range">#REF!</definedName>
    <definedName name="retailHA_O_YN_Range">#REF!</definedName>
    <definedName name="retailPR_O_YN_Range">#REF!</definedName>
    <definedName name="retailUS_O_YN_Range">#REF!</definedName>
    <definedName name="RoutingDesc">'[14]DOMESTIC Worksheet'!$AG$3:$AG$12</definedName>
    <definedName name="runnum">'[3]other data'!$BI$2:$BI$18</definedName>
    <definedName name="scalenum">'[3]other data'!$BG$2:$BG$18</definedName>
    <definedName name="SCORECARD">#REF!</definedName>
    <definedName name="SEASON">#REF!</definedName>
    <definedName name="Seasonal">#REF!</definedName>
    <definedName name="SellUnits_Range">#REF!</definedName>
    <definedName name="SHAPE">#REF!</definedName>
    <definedName name="sheet">#REF!</definedName>
    <definedName name="sheets">'[7]SHEETS OCT 00'!$A$6:$AC$102</definedName>
    <definedName name="Sheets_Full_Queen_King">#REF!</definedName>
    <definedName name="Sheets_Twin">#REF!</definedName>
    <definedName name="SHIPTO">#REF!</definedName>
    <definedName name="Shower_Curtains">#REF!</definedName>
    <definedName name="silverdec">'[7]SILVER DEC OCT 00'!$A$5:$AC$102</definedName>
    <definedName name="silversheet">'[7]SILVER SHEETS OCT 00'!$A$6:$AC$129</definedName>
    <definedName name="SIZE">#REF!</definedName>
    <definedName name="size1">#REF!</definedName>
    <definedName name="size1a">#REF!</definedName>
    <definedName name="sjh_dh">#REF!</definedName>
    <definedName name="Slipcovers_Chair_Pads">#REF!</definedName>
    <definedName name="Slipcovers_Chair_Pads.">#REF!</definedName>
    <definedName name="SPECIAL">[3]comments!$B$3:$B$54</definedName>
    <definedName name="SPECIAL_PROCESSING">#REF!</definedName>
    <definedName name="ssn_code">'[3]other data'!$AQ$2:$AQ$110</definedName>
    <definedName name="ssn_phase">'[3]other data'!$AS$2:$AS$83</definedName>
    <definedName name="STANDARD">#REF!</definedName>
    <definedName name="StoreCount">#REF!</definedName>
    <definedName name="StoreGrid0">#REF!</definedName>
    <definedName name="stuff">#REF!</definedName>
    <definedName name="suggestedMessage_Range">#REF!</definedName>
    <definedName name="SUPPLIER">'[3]vendor info'!$A$4:$A$400</definedName>
    <definedName name="TargetCol">#REF!</definedName>
    <definedName name="TBJ">'[3]other data'!$AK$2:$AK$10</definedName>
    <definedName name="TERMS">'[3]other data'!$P$2:$P$7</definedName>
    <definedName name="TESTING">#REF!</definedName>
    <definedName name="TEXTILE_ITEM">#REF!</definedName>
    <definedName name="THEME">#REF!</definedName>
    <definedName name="THREAD_COUNT">#REF!</definedName>
    <definedName name="TICKET">[3]tickets!$B$3:$B$27</definedName>
    <definedName name="ticket2">[3]tickets!$G$3:$G$27</definedName>
    <definedName name="TICKETTYPE">#REF!</definedName>
    <definedName name="TotalCostValue">#REF!</definedName>
    <definedName name="TotalMarkup">#REF!</definedName>
    <definedName name="TotalRetailValue">#REF!</definedName>
    <definedName name="TOTALS">#REF!</definedName>
    <definedName name="TotalUnits">#REF!</definedName>
    <definedName name="totalUnitsCol">#REF!</definedName>
    <definedName name="Towels_Bath_Sheets">#REF!</definedName>
    <definedName name="TREATMENT">#REF!</definedName>
    <definedName name="UDA3A">'[3]other data'!$AY$2:$AY$4</definedName>
    <definedName name="UDA3B">'[3]other data'!$AZ$2:$AZ$6</definedName>
    <definedName name="UNIT">#REF!</definedName>
    <definedName name="upc">'[3]other data'!$AH$2:$AH$10</definedName>
    <definedName name="UPC1A">'[3]other data'!$BD$2:$BD$5</definedName>
    <definedName name="UPC2A">'[3]other data'!$BF$2:$BF$5</definedName>
    <definedName name="Upload">'[6]Hardline Drop down'!$E$5</definedName>
    <definedName name="User1Col">#REF!</definedName>
    <definedName name="User3Col">#REF!</definedName>
    <definedName name="USPORTS">'[17]X-PORTS'!$I$5:$I$7</definedName>
    <definedName name="VENDOR_INFO">#REF!</definedName>
    <definedName name="VendorType">'[6]Hardline Drop down'!$F$5:$F$8</definedName>
    <definedName name="VGAssign">#REF!</definedName>
    <definedName name="WAREHOUSE">'[3]other data'!$BL$2:$BL$24</definedName>
    <definedName name="WEB_SIZE_CHART">#REF!</definedName>
    <definedName name="Window_Treatments_Hardware_Accessories">#REF!</definedName>
    <definedName name="Window_Treatments_Hardware_Accessories.">#REF!</definedName>
    <definedName name="wood">#REF!</definedName>
    <definedName name="World1">[8]Lists!$H$6:$H$29</definedName>
    <definedName name="wvu.MARK.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1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3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4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5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YESNO">#REF!</definedName>
    <definedName name="YNE">'[3]other data'!$BB$2:$BB$5</definedName>
    <definedName name="YNES">'[3]other data'!$BR$2:$BR$6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7" i="1" l="1"/>
  <c r="AN7" i="1" s="1"/>
  <c r="AT7" i="1"/>
  <c r="AQ7" i="1"/>
  <c r="AM7" i="1"/>
  <c r="AK7" i="1"/>
  <c r="AI7" i="1"/>
  <c r="Z7" i="1"/>
  <c r="AA7" i="1" s="1"/>
  <c r="AC7" i="1" s="1"/>
  <c r="R7" i="1"/>
  <c r="AF7" i="1" s="1"/>
  <c r="Q7" i="1"/>
  <c r="AY6" i="1"/>
  <c r="AN6" i="1" s="1"/>
  <c r="AT6" i="1"/>
  <c r="AQ6" i="1"/>
  <c r="AM6" i="1"/>
  <c r="AK6" i="1"/>
  <c r="AI6" i="1"/>
  <c r="Z6" i="1"/>
  <c r="AA6" i="1" s="1"/>
  <c r="AC6" i="1" s="1"/>
  <c r="R6" i="1"/>
  <c r="AF6" i="1" s="1"/>
  <c r="Q6" i="1"/>
  <c r="AY5" i="1"/>
  <c r="BA5" i="1" s="1"/>
  <c r="AT5" i="1"/>
  <c r="AQ5" i="1"/>
  <c r="AM5" i="1"/>
  <c r="AK5" i="1"/>
  <c r="AI5" i="1"/>
  <c r="Z5" i="1"/>
  <c r="AA5" i="1" s="1"/>
  <c r="AC5" i="1" s="1"/>
  <c r="R5" i="1"/>
  <c r="AF5" i="1" s="1"/>
  <c r="Q5" i="1"/>
  <c r="AY4" i="1"/>
  <c r="BA4" i="1" s="1"/>
  <c r="AT4" i="1"/>
  <c r="AQ4" i="1"/>
  <c r="AM4" i="1"/>
  <c r="AK4" i="1"/>
  <c r="AI4" i="1"/>
  <c r="Z4" i="1"/>
  <c r="AA4" i="1" s="1"/>
  <c r="AC4" i="1" s="1"/>
  <c r="R4" i="1"/>
  <c r="AF4" i="1" s="1"/>
  <c r="Q4" i="1"/>
  <c r="AY3" i="1"/>
  <c r="BA3" i="1" s="1"/>
  <c r="AT3" i="1"/>
  <c r="AQ3" i="1"/>
  <c r="AN3" i="1"/>
  <c r="AM3" i="1"/>
  <c r="AK3" i="1"/>
  <c r="AI3" i="1"/>
  <c r="Z3" i="1"/>
  <c r="AA3" i="1" s="1"/>
  <c r="AC3" i="1" s="1"/>
  <c r="R3" i="1"/>
  <c r="Q3" i="1"/>
  <c r="AY2" i="1"/>
  <c r="BA2" i="1" s="1"/>
  <c r="AT2" i="1"/>
  <c r="AQ2" i="1"/>
  <c r="AN2" i="1"/>
  <c r="AM2" i="1"/>
  <c r="AK2" i="1"/>
  <c r="AI2" i="1"/>
  <c r="Z2" i="1"/>
  <c r="AA2" i="1" s="1"/>
  <c r="AC2" i="1" s="1"/>
  <c r="R2" i="1"/>
  <c r="Q2" i="1"/>
  <c r="AN5" i="1" l="1"/>
  <c r="AG4" i="1"/>
  <c r="AN4" i="1"/>
  <c r="AU4" i="1" s="1"/>
  <c r="AU3" i="1"/>
  <c r="AG5" i="1"/>
  <c r="AU6" i="1"/>
  <c r="AG6" i="1"/>
  <c r="AU7" i="1"/>
  <c r="AF3" i="1"/>
  <c r="AG3" i="1" s="1"/>
  <c r="AF2" i="1"/>
  <c r="AG2" i="1" s="1"/>
  <c r="BA6" i="1"/>
  <c r="AG7" i="1"/>
  <c r="BA7" i="1"/>
  <c r="AU5" i="1"/>
  <c r="AU2" i="1"/>
  <c r="AV5" i="1" l="1"/>
  <c r="AW5" i="1" s="1"/>
  <c r="AV4" i="1"/>
  <c r="AW4" i="1" s="1"/>
  <c r="AV2" i="1"/>
  <c r="AW2" i="1" s="1"/>
  <c r="AV6" i="1"/>
  <c r="AW6" i="1" s="1"/>
  <c r="AV7" i="1"/>
  <c r="AW7" i="1" s="1"/>
  <c r="AV3" i="1"/>
  <c r="AW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Q1" authorId="0" shapeId="0" xr:uid="{01B0656A-7A81-4746-A317-2B8DBE456205}">
      <text>
        <r>
          <rPr>
            <sz val="11"/>
            <rFont val="Calibri"/>
            <family val="2"/>
          </rPr>
          <t>[China RMB Cost]/[Exchange Rate]</t>
        </r>
      </text>
    </comment>
    <comment ref="Z1" authorId="0" shapeId="0" xr:uid="{F94A1C81-4708-4024-962A-0DF6172D144E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A1" authorId="0" shapeId="0" xr:uid="{A15AB30E-CA2E-42F9-B202-82FDA8C2D3B0}">
      <text>
        <r>
          <rPr>
            <sz val="11"/>
            <rFont val="Calibri"/>
            <family val="2"/>
          </rPr>
          <t>65/[Cubic Meter per Carton]*[Case Pack]</t>
        </r>
      </text>
    </comment>
    <comment ref="AC1" authorId="0" shapeId="0" xr:uid="{37EE8A91-4DBE-480E-B4BF-EF3C2AF92791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F1" authorId="0" shapeId="0" xr:uid="{4193D2F8-254A-47F9-BE1A-E00A456FED67}">
      <text>
        <r>
          <rPr>
            <sz val="11"/>
            <rFont val="Calibri"/>
            <family val="2"/>
          </rPr>
          <t>[FOB Cost $ (Value)]*[Duty Rate]</t>
        </r>
      </text>
    </comment>
    <comment ref="AG1" authorId="0" shapeId="0" xr:uid="{2365248E-C775-4150-8752-4C7C632CCA3D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I1" authorId="0" shapeId="0" xr:uid="{FE566714-0376-4188-8B73-E9F1665DFF1A}">
      <text>
        <r>
          <rPr>
            <sz val="11"/>
            <rFont val="Calibri"/>
            <family val="2"/>
          </rPr>
          <t>[JLA FOB CA/GA Price Quote (Formula)]*[DA %]</t>
        </r>
      </text>
    </comment>
    <comment ref="AJ1" authorId="0" shapeId="0" xr:uid="{B6252276-9E24-421F-9982-1E461A29476A}">
      <text>
        <r>
          <rPr>
            <sz val="11"/>
            <rFont val="Calibri"/>
            <family val="2"/>
          </rPr>
          <t xml:space="preserve">
          </t>
        </r>
      </text>
    </comment>
    <comment ref="AK1" authorId="0" shapeId="0" xr:uid="{EFFE1C51-F9C8-4924-80FE-D0E48F15D905}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L1" authorId="0" shapeId="0" xr:uid="{53AF360B-1563-413F-84C6-4AD7E31A4F76}">
      <text>
        <r>
          <rPr>
            <sz val="11"/>
            <rFont val="Calibri"/>
            <family val="2"/>
          </rPr>
          <t xml:space="preserve">
          </t>
        </r>
      </text>
    </comment>
    <comment ref="AM1" authorId="0" shapeId="0" xr:uid="{19E085EF-D1D1-478E-BC90-E775F521BE95}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N1" authorId="0" shapeId="0" xr:uid="{8E82DB88-9687-4E53-9C40-1DD22D5DC745}">
      <text>
        <r>
          <rPr>
            <sz val="11"/>
            <rFont val="Calibri"/>
            <family val="2"/>
          </rPr>
          <t>IF(([DSV Cost]-[JLA FOB CA/GA Price Quote (Formula)])&lt;2.5,2.5-([DSV Cost]-[JLA FOB CA/GA Price Quote (Formula)]),0)</t>
        </r>
      </text>
    </comment>
    <comment ref="AQ1" authorId="0" shapeId="0" xr:uid="{AFE8118F-B1A7-4CA0-90F6-52C311769770}">
      <text>
        <r>
          <rPr>
            <sz val="11"/>
            <rFont val="Calibri"/>
            <family val="2"/>
          </rPr>
          <t>[JLA FOB CA/GA Price Quote (Formula)]*[Load 1 %]</t>
        </r>
      </text>
    </comment>
    <comment ref="AT1" authorId="0" shapeId="0" xr:uid="{3E705D75-2E95-4B48-8499-8B11CD1C873C}">
      <text>
        <r>
          <rPr>
            <sz val="11"/>
            <rFont val="Calibri"/>
            <family val="2"/>
          </rPr>
          <t>[JLA FOB CA/GA Price Quote (Formula)]*[Load 2 %]</t>
        </r>
      </text>
    </comment>
    <comment ref="AU1" authorId="0" shapeId="0" xr:uid="{FA2C3729-F4E3-4A74-AF48-F76F8DECBAAF}">
      <text>
        <r>
          <rPr>
            <sz val="11"/>
            <rFont val="Calibri"/>
            <family val="2"/>
          </rPr>
          <t>[DA $]+[General Load $]+[Warehouse Charge $]+[Dropship Charge]+[Load 1 $ (Fashion)]</t>
        </r>
      </text>
    </comment>
    <comment ref="AV1" authorId="0" shapeId="0" xr:uid="{00D375C8-5EE5-493C-AA96-8299DD60E3A0}">
      <text>
        <r>
          <rPr>
            <sz val="11"/>
            <rFont val="Calibri"/>
            <family val="2"/>
          </rPr>
          <t>[LDP Cost $]+[Total Load $]</t>
        </r>
      </text>
    </comment>
    <comment ref="AW1" authorId="0" shapeId="0" xr:uid="{5F4C430A-C345-47CA-A0E4-4C17B47AC4B3}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AY1" authorId="0" shapeId="0" xr:uid="{174BABFC-9A37-4E9B-A31A-83B106288968}">
      <text>
        <r>
          <rPr>
            <sz val="11"/>
            <rFont val="Calibri"/>
          </rPr>
          <t>[JLA FOB CA Price Quote (Value)]*1.05</t>
        </r>
      </text>
    </comment>
    <comment ref="BA1" authorId="0" shapeId="0" xr:uid="{BBF6EC66-A4D3-40FB-AAF6-C74D93957BEC}">
      <text>
        <r>
          <rPr>
            <sz val="11"/>
            <rFont val="Calibri"/>
          </rPr>
          <t>([Suggested Retail Price]-[JLA price with drop ship charges])/[Suggested Retail Price]</t>
        </r>
      </text>
    </comment>
  </commentList>
</comments>
</file>

<file path=xl/sharedStrings.xml><?xml version="1.0" encoding="utf-8"?>
<sst xmlns="http://schemas.openxmlformats.org/spreadsheetml/2006/main" count="132" uniqueCount="72">
  <si>
    <t>Line No.</t>
  </si>
  <si>
    <t>Photo</t>
  </si>
  <si>
    <t>VIN/Art No.</t>
  </si>
  <si>
    <t>Brand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</si>
  <si>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</si>
  <si>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</si>
  <si>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</si>
  <si>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</si>
  <si>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</si>
  <si>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</si>
  <si>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</si>
  <si>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</si>
  <si>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</si>
  <si>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</si>
  <si>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</si>
  <si>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</si>
  <si>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</si>
  <si>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</si>
  <si>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</si>
  <si>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</si>
  <si>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</si>
  <si>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</si>
  <si>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</si>
  <si>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</si>
  <si>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</si>
  <si>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</si>
  <si>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</si>
  <si>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</si>
  <si>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</si>
  <si>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</si>
  <si>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</si>
  <si>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</si>
  <si>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</si>
  <si>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</si>
  <si>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</si>
  <si>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</si>
  <si>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</si>
  <si>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</si>
  <si>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</si>
  <si>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Dropship Charge</t>
  </si>
  <si>
    <t>Load 1</t>
  </si>
  <si>
    <t>Load 1 %</t>
  </si>
  <si>
    <t>Load 1 $</t>
  </si>
  <si>
    <t>Load 2</t>
  </si>
  <si>
    <t>Load 2 %</t>
  </si>
  <si>
    <t>Load 2 $</t>
  </si>
  <si>
    <t>Total Load $</t>
  </si>
  <si>
    <t>LDP Cost with Load $</t>
  </si>
  <si>
    <t>JLA LDP MU%</t>
  </si>
  <si>
    <t>JLA price with drop ship charges</t>
  </si>
  <si>
    <t>Suggested Retail Price</t>
  </si>
  <si>
    <t>Initial Markup</t>
  </si>
  <si>
    <t>Initial Rollout Forecast</t>
  </si>
  <si>
    <t>Beautyrest</t>
  </si>
  <si>
    <t>ELEC MATT PAD(55)</t>
  </si>
  <si>
    <t>Nonwoven</t>
  </si>
  <si>
    <t>Beautyrest Nonwoven Heated Mattress Pad</t>
  </si>
  <si>
    <t>Nonwoven Heated Mattress Pad</t>
  </si>
  <si>
    <t>200gsm nonwoven top;
60gsm non-woven wire channel ,
90gsm 15"; 5 setting controller; poly skirt 
Vacuum packing in print box</t>
  </si>
  <si>
    <t>39x75"+15"</t>
  </si>
  <si>
    <t>White</t>
  </si>
  <si>
    <t>Piece</t>
  </si>
  <si>
    <t>Partially Compressed</t>
  </si>
  <si>
    <t xml:space="preserve">9404.90.9600 </t>
  </si>
  <si>
    <t>BR Royalty</t>
  </si>
  <si>
    <t>Heated Extra DA</t>
  </si>
  <si>
    <t>39x80"+15"</t>
  </si>
  <si>
    <t>54x75"+15"</t>
  </si>
  <si>
    <t>60x80"+15"</t>
  </si>
  <si>
    <t>78x80"+15"</t>
  </si>
  <si>
    <t>72X84"+15"</t>
  </si>
  <si>
    <t>JLA FOB CA/GA Price Quote (Value)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</si>
</sst>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¥-478]#,##0.00"/>
    <numFmt numFmtId="165" formatCode="&quot;$&quot;#,##0.00"/>
  </numFmts>
  <fonts count="8" x14ac:knownFonts="1">
    <font>
      <sz val="11"/>
      <name val="Calibri"/>
    </font>
    <font>
      <sz val="11"/>
      <name val="Calibri"/>
    </font>
    <font>
      <sz val="11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1"/>
      <name val="Calibri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5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164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165" fontId="0" fillId="0" borderId="0" xfId="0" applyNumberFormat="1" applyAlignment="1">
      <alignment wrapText="1"/>
    </xf>
    <xf numFmtId="1" fontId="0" fillId="0" borderId="0" xfId="0" applyNumberFormat="1" applyAlignment="1">
      <alignment wrapText="1"/>
    </xf>
    <xf numFmtId="10" fontId="0" fillId="0" borderId="0" xfId="0" applyNumberForma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4" fillId="4" borderId="2" xfId="0" applyFont="1" applyFill="1" applyBorder="1" applyAlignment="1">
      <alignment horizontal="center" wrapText="1"/>
    </xf>
    <xf numFmtId="0" fontId="4" fillId="5" borderId="2" xfId="0" applyFont="1" applyFill="1" applyBorder="1" applyAlignment="1">
      <alignment horizontal="center" wrapText="1"/>
    </xf>
    <xf numFmtId="0" fontId="3" fillId="5" borderId="2" xfId="0" applyFont="1" applyFill="1" applyBorder="1" applyAlignment="1">
      <alignment horizontal="center" wrapText="1"/>
    </xf>
    <xf numFmtId="0" fontId="3" fillId="5" borderId="2" xfId="2" applyFont="1" applyFill="1" applyBorder="1" applyAlignment="1">
      <alignment horizontal="center" wrapText="1"/>
    </xf>
    <xf numFmtId="164" fontId="3" fillId="2" borderId="2" xfId="0" applyNumberFormat="1" applyFont="1" applyFill="1" applyBorder="1" applyAlignment="1">
      <alignment horizontal="center" wrapText="1"/>
    </xf>
    <xf numFmtId="2" fontId="3" fillId="2" borderId="2" xfId="0" applyNumberFormat="1" applyFont="1" applyFill="1" applyBorder="1" applyAlignment="1">
      <alignment horizontal="center" wrapText="1"/>
    </xf>
    <xf numFmtId="165" fontId="6" fillId="2" borderId="2" xfId="3" applyNumberFormat="1" applyFont="1" applyFill="1" applyBorder="1" applyAlignment="1">
      <alignment wrapText="1"/>
    </xf>
    <xf numFmtId="165" fontId="3" fillId="6" borderId="1" xfId="0" applyNumberFormat="1" applyFont="1" applyFill="1" applyBorder="1" applyAlignment="1">
      <alignment horizontal="center" wrapText="1"/>
    </xf>
    <xf numFmtId="165" fontId="3" fillId="2" borderId="2" xfId="0" applyNumberFormat="1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2" fontId="3" fillId="0" borderId="2" xfId="0" applyNumberFormat="1" applyFont="1" applyBorder="1" applyAlignment="1">
      <alignment horizontal="center" wrapText="1"/>
    </xf>
    <xf numFmtId="1" fontId="3" fillId="0" borderId="2" xfId="0" applyNumberFormat="1" applyFont="1" applyBorder="1" applyAlignment="1">
      <alignment horizontal="center" wrapText="1"/>
    </xf>
    <xf numFmtId="2" fontId="6" fillId="0" borderId="2" xfId="3" applyNumberFormat="1" applyFont="1" applyBorder="1" applyAlignment="1">
      <alignment wrapText="1"/>
    </xf>
    <xf numFmtId="1" fontId="6" fillId="0" borderId="2" xfId="3" applyNumberFormat="1" applyFont="1" applyBorder="1" applyAlignment="1">
      <alignment wrapText="1"/>
    </xf>
    <xf numFmtId="165" fontId="6" fillId="0" borderId="2" xfId="3" applyNumberFormat="1" applyFont="1" applyBorder="1" applyAlignment="1">
      <alignment wrapText="1"/>
    </xf>
    <xf numFmtId="10" fontId="3" fillId="0" borderId="2" xfId="0" applyNumberFormat="1" applyFont="1" applyBorder="1" applyAlignment="1">
      <alignment horizontal="center" wrapText="1"/>
    </xf>
    <xf numFmtId="165" fontId="6" fillId="3" borderId="2" xfId="3" applyNumberFormat="1" applyFont="1" applyFill="1" applyBorder="1" applyAlignment="1">
      <alignment wrapText="1"/>
    </xf>
    <xf numFmtId="10" fontId="6" fillId="3" borderId="2" xfId="3" applyNumberFormat="1" applyFont="1" applyFill="1" applyBorder="1" applyAlignment="1">
      <alignment wrapText="1"/>
    </xf>
    <xf numFmtId="0" fontId="7" fillId="3" borderId="2" xfId="0" applyFont="1" applyFill="1" applyBorder="1" applyAlignment="1">
      <alignment horizontal="center" wrapText="1"/>
    </xf>
    <xf numFmtId="165" fontId="3" fillId="3" borderId="2" xfId="0" applyNumberFormat="1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64" fontId="0" fillId="0" borderId="2" xfId="0" applyNumberFormat="1" applyBorder="1" applyAlignment="1"/>
    <xf numFmtId="2" fontId="0" fillId="0" borderId="2" xfId="0" applyNumberFormat="1" applyBorder="1" applyAlignment="1"/>
    <xf numFmtId="165" fontId="0" fillId="7" borderId="2" xfId="4" applyNumberFormat="1" applyFont="1" applyFill="1" applyBorder="1" applyAlignment="1"/>
    <xf numFmtId="165" fontId="0" fillId="0" borderId="1" xfId="0" applyNumberFormat="1" applyBorder="1" applyAlignment="1"/>
    <xf numFmtId="165" fontId="0" fillId="0" borderId="2" xfId="0" applyNumberFormat="1" applyBorder="1" applyAlignment="1"/>
    <xf numFmtId="1" fontId="2" fillId="0" borderId="2" xfId="0" applyNumberFormat="1" applyFont="1" applyBorder="1" applyAlignment="1"/>
    <xf numFmtId="2" fontId="0" fillId="7" borderId="2" xfId="0" applyNumberFormat="1" applyFill="1" applyBorder="1" applyAlignment="1"/>
    <xf numFmtId="1" fontId="0" fillId="7" borderId="2" xfId="0" applyNumberFormat="1" applyFill="1" applyBorder="1" applyAlignment="1"/>
    <xf numFmtId="165" fontId="0" fillId="7" borderId="2" xfId="0" applyNumberFormat="1" applyFill="1" applyBorder="1" applyAlignment="1"/>
    <xf numFmtId="10" fontId="0" fillId="0" borderId="2" xfId="0" applyNumberFormat="1" applyBorder="1" applyAlignment="1"/>
    <xf numFmtId="9" fontId="0" fillId="0" borderId="2" xfId="1" applyFont="1" applyBorder="1" applyAlignment="1"/>
    <xf numFmtId="10" fontId="0" fillId="7" borderId="2" xfId="5" applyNumberFormat="1" applyFont="1" applyFill="1" applyBorder="1" applyAlignment="1"/>
    <xf numFmtId="1" fontId="0" fillId="0" borderId="2" xfId="0" applyNumberFormat="1" applyBorder="1" applyAlignment="1"/>
    <xf numFmtId="0" fontId="0" fillId="0" borderId="0" xfId="0" applyAlignment="1"/>
  </cellXfs>
  <cellStyles count="6">
    <cellStyle name="Currency 2" xfId="4" xr:uid="{538CA892-4B31-42A4-886D-4E19FF7F498B}"/>
    <cellStyle name="Normal" xfId="0" builtinId="0"/>
    <cellStyle name="Normal 2" xfId="2" xr:uid="{ACCE7B92-C0C2-47FB-8BE7-4BD8EE8A71C9}"/>
    <cellStyle name="Normal 2 18 2" xfId="3" xr:uid="{7609E5D9-39A0-4003-B8DE-BB7C232EBB85}"/>
    <cellStyle name="Percent" xfId="1" builtinId="5"/>
    <cellStyle name="Percent 2" xfId="5" xr:uid="{76788C25-9ABE-4374-8495-FCFC694D5A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eather.zhu\Downloads\E-com%20Beautyrest%20Nonwoven%20Heated%20Mattress%20Pad%20Commitment%2005292025.xlsx" TargetMode="External"/><Relationship Id="rId1" Type="http://schemas.openxmlformats.org/officeDocument/2006/relationships/externalLinkPath" Target="E-com%20Beautyrest%20Nonwoven%20Heated%20Mattress%20Pad%20Commitment%200529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Merchandising\Home\Hard%20Home-Grant\2005%20Hard%20Home%20Refresh\Table%20Top%20Refresh%2005\RESET%20EXECUTION%20BINDER%20-MAY%202005-%20copy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kathy\Local%20Settings\Temporary%20Internet%20Files\Content.Outlook\JH9RZ0WZ\Final%20External%20Quote%20Sheet%20-Micro%20Mink%20DA%20Throw%20solid%20back-13091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inance\Merchandise%20Controls\All%20Models\One%20Time%20Buy%20Form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UPDATED%20REPORTS\CONCEPT%20REVIEW-MAY%202000%20HI%20VOLUME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Documents%20and%20Settings\hongyinan\Local%20Settings\Temporary%20Internet%20Files\Content.Outlook\DUU8KCKH\down%20wrap%20spreadsheet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Merchandising\Buying\%20%20HOME%20FASHIONS\CONCEPT%20REVIEWS\2003%20KITCHEN%20CONCEPT%20REVI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DavidZhang\Desktop\Work\Hanssem\192.168.20.8\&#23478;&#32442;&#19968;&#37096;\Target\Target%20&#24320;&#21457;&#36164;&#26009;\Fall%2012%20development\D65%20Holiday\Line%20Plan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zhangjun\Local%20Settings\Temporary%20Internet%20Files\Content.Outlook\YD2T8D84\ee%20cold%20weather%20ex%206-28%20%207-26%20-30%209-27%20201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Costing\Wal-Mart\WOW%20Sheeting\May%2024,%202012\WOW%20-%20120524%20-%205K%20-%20FOB%20-%2060x60-172x116%20-%20Sateen%20Weave%20-%20Cotto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Merchandising\Home\Light%20-%20Home\Bedding\Exit%20Strategies\Exit%2020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K\John\other_accounts\BBB\Decision%20making%20data%20support\Copy%20of%20ra%20research%20upspw%20(2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010114%20-%20MAY%202001%20NEW%20&amp;%20DISC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SLard%20-%20Design\Customs%20Memo\Master%20Copy%20Quote%20Sheet%2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Users\ying.gu\AppData\Local\Microsoft\Windows\Temporary%20Internet%20Files\OLK784B\tex%20fleece%204-17-12%20(2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guyinghua\Local%20Settings\Temporary%20Internet%20Files\OLK97\Copy%20of%20JLA%20-%20SEPT$%20NEW%20SILK%20ESSENCE%20BLNKTS%205%2003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beyond%20basic\Documents%20and%20Settings\chenlihui\Local%20Settings\Temporary%20Internet%20Files\OLK9A\Import%20Product%20Data%20Sheet%204%20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DVD\AppData\Local\Microsoft\Windows\Temporary%20Internet%20Files\Content.Outlook\UNTFDTPU\ITP%20-%20SP%20PROMO%205PC%20COMF-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kihfil4\public\FASHION%20BEDDING\UPDATED%20REPORTS\CONCEPT%20REVIEW-OCT%2020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chrissys\Local%20Settings\Temporary%20Internet%20Files\Content.Outlook\N7IN4LHD\PO%20Worksheet%20Matrix%20with%20Attribute%20Ta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athy.li\Local%20Settings\Temporary%20Internet%20Files\Content.Outlook\7E91LGYA\bombay%20minkberber%20ex%20china%207-1-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mmitment"/>
      <sheetName val="Item"/>
      <sheetName val="ValueSelection"/>
      <sheetName val="Data"/>
      <sheetName val="CCD"/>
    </sheetNames>
    <sheetDataSet>
      <sheetData sheetId="0"/>
      <sheetData sheetId="1"/>
      <sheetData sheetId="2"/>
      <sheetData sheetId="3"/>
      <sheetData sheetId="4">
        <row r="15">
          <cell r="J15">
            <v>13.27</v>
          </cell>
        </row>
        <row r="16">
          <cell r="J16">
            <v>13.48</v>
          </cell>
        </row>
        <row r="17">
          <cell r="J17">
            <v>14.06</v>
          </cell>
        </row>
        <row r="18">
          <cell r="J18">
            <v>21.4</v>
          </cell>
        </row>
        <row r="19">
          <cell r="J19">
            <v>22.69</v>
          </cell>
        </row>
        <row r="20">
          <cell r="J20">
            <v>22.69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ortment Plan "/>
      <sheetName val="POG Timeline"/>
      <sheetName val="Spaceman Timeline"/>
      <sheetName val="TIMELINE-CHECKLIST"/>
      <sheetName val="Disc'd Liability"/>
      <sheetName val="Disc Liability"/>
      <sheetName val="WOS REPORT"/>
      <sheetName val="New Item Info"/>
      <sheetName val="Vendor Criteria Letters"/>
      <sheetName val="Vendor Pre-Committ Letters"/>
      <sheetName val="Vendor Contact"/>
      <sheetName val="Store Communication-NEW"/>
      <sheetName val="Store Communication-DISC"/>
      <sheetName val="DEVELOPMENT TREE"/>
      <sheetName val="NEW ITEM INFORMATION"/>
      <sheetName val="calend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 Quote Sheet"/>
      <sheetName val="Sheet2"/>
      <sheetName val="Sheet3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IC"/>
      <sheetName val="KSN List"/>
      <sheetName val="BL"/>
      <sheetName val="Sheet1"/>
      <sheetName val="Kmart GM"/>
      <sheetName val="Sears GM "/>
      <sheetName val="List"/>
    </sheetNames>
    <sheetDataSet>
      <sheetData sheetId="0"/>
      <sheetData sheetId="1"/>
      <sheetData sheetId="2" refreshError="1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AP"/>
      <sheetName val="OVERALL"/>
      <sheetName val="SHEETS MAY 00"/>
      <sheetName val="JUVENILE FEB 00"/>
      <sheetName val="JUVENILE INFO"/>
      <sheetName val="BIAB OCT 99"/>
      <sheetName val="BIAB WALMART 200"/>
      <sheetName val="SILVER SHEETS OCT 99"/>
      <sheetName val="SILVER DEC OCT 99"/>
      <sheetName val="SILVER DEC MAY 00"/>
      <sheetName val="BLUE SHEETS OCT 99"/>
      <sheetName val="BLUE DEC BED OCT 99"/>
      <sheetName val="BLUE LABEL ANALYSIS"/>
      <sheetName val="WHITE SHEETS OCT 99"/>
      <sheetName val="WHITE LABEL ANALYSIS"/>
      <sheetName val="WHITE DEC BED OCT 99"/>
      <sheetName val="WHITE DEC BED OCT 99 (2)"/>
      <sheetName val="SLS PER Sq. Ft."/>
      <sheetName val="concept dump 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ndor Cheat Sheet"/>
      <sheetName val="DOMESTIC Worksheet"/>
      <sheetName val="Buyer's NOTES"/>
      <sheetName val="SUBCATS INTERNAL USE"/>
      <sheetName val="Buyer's Preticket"/>
      <sheetName val="Color Families Chart"/>
      <sheetName val="Sheet1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 Recap"/>
      <sheetName val="INSTRUCTIONS"/>
      <sheetName val="Title"/>
      <sheetName val="ranking catg. 21"/>
      <sheetName val="catg. 21"/>
      <sheetName val="George Foreman"/>
      <sheetName val="catg. 27"/>
      <sheetName val="catg. 22"/>
      <sheetName val="catg. 23"/>
      <sheetName val="catg 28"/>
      <sheetName val="catg. 28"/>
      <sheetName val="catg. 25"/>
      <sheetName val="catg. 29"/>
      <sheetName val="catg 58 "/>
      <sheetName val="catg 99"/>
      <sheetName val="catg 44"/>
      <sheetName val="linear feet"/>
      <sheetName val="DATA"/>
      <sheetName val="RP9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Business Review"/>
      <sheetName val="ID Line Plan"/>
      <sheetName val="Decorative Accessories"/>
      <sheetName val="MasterPlan"/>
      <sheetName val="Target.com"/>
      <sheetName val="Vendor Summary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-Cheat sheet"/>
      <sheetName val="EX 6-28"/>
      <sheetName val="EX 7-26"/>
      <sheetName val="EX 8-30"/>
      <sheetName val="EX 9-27"/>
      <sheetName val="X-VENDOR INSTRUCTIONS"/>
      <sheetName val="X-VENDOR SPEC PAGE"/>
      <sheetName val="X-VENDOR CTPAT"/>
      <sheetName val="X-VENDOR 10+2"/>
      <sheetName val="X-VENDOR GENERAL CONFORMITY"/>
      <sheetName val="X-LACY ACT"/>
      <sheetName val="X-LIST"/>
      <sheetName val="X-PORTS"/>
      <sheetName val="x-Lists"/>
      <sheetName val="SUBCATS INTERNAL USE"/>
      <sheetName val="DOMESTIC Wor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Costs"/>
      <sheetName val="Prices"/>
      <sheetName val="Export"/>
      <sheetName val="Setup"/>
      <sheetName val="Yarn Rates"/>
      <sheetName val="Sizing Cost"/>
      <sheetName val="Sheet1"/>
      <sheetName val="Mapping"/>
      <sheetName val="drop down box referenc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vellux 2.07"/>
      <sheetName val="pillows &amp; pads 2.07"/>
      <sheetName val="Complete Bed 2.07"/>
      <sheetName val="Chromotherapy 2.07"/>
      <sheetName val="BIAB 2.07"/>
      <sheetName val="Blankets 2.07"/>
      <sheetName val="Glam Girls 2.07"/>
      <sheetName val="Muslin 3.25"/>
      <sheetName val="EH Whites 5.07"/>
      <sheetName val="4 star Quilts 5.07"/>
      <sheetName val="Juv 2.07"/>
      <sheetName val="Juv.Nascar  5.07"/>
      <sheetName val="5 Star Throw 2.07"/>
      <sheetName val="3 Star 8.07"/>
      <sheetName val="3 Star Asso. 8.07"/>
      <sheetName val="4 Star Sheets 8.07"/>
      <sheetName val="4 Star Asso. 8.07"/>
      <sheetName val="4 Star Eyelet 8.07"/>
      <sheetName val="5 Star 8.07"/>
      <sheetName val="5 Star Asso. 8.07"/>
      <sheetName val="GRID"/>
      <sheetName val="8.28.06"/>
      <sheetName val="Sheet1"/>
      <sheetName val="Sheet2"/>
      <sheetName val="Sheet2 (2)"/>
      <sheetName val="WEEKLY FORECAST"/>
      <sheetName val="V-Group Analysis"/>
      <sheetName val="WEEKLY FILL RATE"/>
      <sheetName val="KwbItemSummRpt"/>
      <sheetName val="FMC Inv Data"/>
      <sheetName val="VG Data"/>
      <sheetName val="Fill Rate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ow All Prod"/>
      <sheetName val="UPSPW"/>
      <sheetName val="Monthly"/>
      <sheetName val="Flow"/>
      <sheetName val="Sheet1"/>
      <sheetName val="Robert allen projection"/>
      <sheetName val="Window"/>
      <sheetName val="Bedding Set"/>
      <sheetName val="Data"/>
      <sheetName val="Furniture Protector"/>
      <sheetName val="Shower Curtain"/>
      <sheetName val="Sheet Pillowcase"/>
      <sheetName val="Pillow"/>
      <sheetName val="Mattress"/>
      <sheetName val="Blanket Throw"/>
      <sheetName val="Bedding Accessories"/>
      <sheetName val="Rugs"/>
      <sheetName val="Bath Accessorie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C"/>
      <sheetName val="NEW"/>
      <sheetName val="HE MAY 2001"/>
      <sheetName val="JUVENILE MAY 2001"/>
      <sheetName val="BIAB MAY 2001"/>
      <sheetName val="FANCIES MAY 2001"/>
      <sheetName val="BREAKDOWN BY ASSORT"/>
      <sheetName val="ITEM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  <sheetName val="a"/>
      <sheetName val="X-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Data"/>
      <sheetName val="Window"/>
      <sheetName val="Bedding Set"/>
      <sheetName val="Furniture Protector"/>
      <sheetName val="Shower Curtain"/>
      <sheetName val="Sheet Pillowcase"/>
      <sheetName val="Pillow"/>
      <sheetName val="Mattress"/>
      <sheetName val="Blanket Throw"/>
      <sheetName val="Bedding Accessories"/>
      <sheetName val="Rugs"/>
      <sheetName val="Bath Accessories"/>
      <sheetName val="Bath Ru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ture vendor lookup"/>
      <sheetName val="PO Wrksht"/>
      <sheetName val="vendor info"/>
      <sheetName val="tickets"/>
      <sheetName val="hangers"/>
      <sheetName val="comments"/>
      <sheetName val="other data"/>
      <sheetName val="summary of changes"/>
      <sheetName val="old instr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ITP"/>
      <sheetName val="Hardline Drop down"/>
      <sheetName val="Sheet1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S OCT 00"/>
      <sheetName val="JUVENILE OCT 00"/>
      <sheetName val="BIAB OCT 00"/>
      <sheetName val="SILVER SHEETS OCT 00"/>
      <sheetName val="SILVER DEC OCT 00"/>
      <sheetName val="BLUE SHEETS OCT 00"/>
      <sheetName val="BLUE DEC BED OCT 00"/>
      <sheetName val="4 STAR SHEETS OCT 00"/>
      <sheetName val="4 STAR DEC BED OCT 00"/>
      <sheetName val="SLS PER Sq. Ft."/>
      <sheetName val="concept dump sheet"/>
      <sheetName val="concept dump sheet BIAB"/>
      <sheetName val="sku rationalization"/>
      <sheetName val="sku rationalization OVERALL"/>
      <sheetName val="sku rationalization overview"/>
      <sheetName val="sku rationalization STORE CHAIN"/>
      <sheetName val="sku rationalization NON CHAI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PO worksheet"/>
      <sheetName val="Attribute Assignment"/>
      <sheetName val="Lists"/>
    </sheetNames>
    <sheetDataSet>
      <sheetData sheetId="0"/>
      <sheetData sheetId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at sheet"/>
      <sheetName val="MULTIPLE PACKS"/>
      <sheetName val="VENDOR INSTRUCTIONS"/>
      <sheetName val="VENDOR SPEC PAGE"/>
      <sheetName val="VENDOR CTPAT"/>
      <sheetName val="VENDOR 10+2"/>
      <sheetName val="VENDOR GENERAL CONFORMITY"/>
      <sheetName val="LACY ACT"/>
      <sheetName val="FISH &amp; WILDLIFE"/>
      <sheetName val="IFI"/>
      <sheetName val="LIST"/>
      <sheetName val="List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593E8-7080-48AF-914B-BF4C7AA1C66E}">
  <dimension ref="A1:BB7"/>
  <sheetViews>
    <sheetView tabSelected="1" workbookViewId="0">
      <pane xSplit="7" ySplit="1" topLeftCell="U2" activePane="bottomRight" state="frozen"/>
      <selection pane="topRight" activeCell="G1" sqref="G1"/>
      <selection pane="bottomLeft" activeCell="A4" sqref="A4"/>
      <selection pane="bottomRight" activeCell="V11" sqref="V11"/>
    </sheetView>
  </sheetViews>
  <sheetFormatPr defaultColWidth="9.26953125" defaultRowHeight="14.5" x14ac:dyDescent="0.35"/>
  <cols>
    <col min="1" max="1" width="10.26953125" style="1" customWidth="1"/>
    <col min="2" max="2" width="7.26953125" style="2" customWidth="1"/>
    <col min="3" max="3" width="8.453125" style="2" customWidth="1"/>
    <col min="4" max="4" width="7.7265625" style="2" customWidth="1"/>
    <col min="5" max="5" width="11.26953125" style="2" customWidth="1"/>
    <col min="6" max="6" width="9.26953125" style="2" customWidth="1"/>
    <col min="7" max="8" width="11.1796875" style="2" customWidth="1"/>
    <col min="9" max="9" width="28.453125" style="2" customWidth="1"/>
    <col min="10" max="10" width="13.26953125" style="2" customWidth="1"/>
    <col min="11" max="11" width="6.26953125" style="2" customWidth="1"/>
    <col min="12" max="12" width="6.7265625" style="2" customWidth="1"/>
    <col min="13" max="14" width="8.7265625" style="2" customWidth="1"/>
    <col min="15" max="15" width="11.1796875" style="3" customWidth="1"/>
    <col min="16" max="16" width="9.81640625" style="4" customWidth="1"/>
    <col min="17" max="17" width="12" style="5" customWidth="1"/>
    <col min="18" max="18" width="11.26953125" style="5" customWidth="1"/>
    <col min="19" max="19" width="8.1796875" style="5" customWidth="1"/>
    <col min="20" max="20" width="9.26953125" style="2" customWidth="1"/>
    <col min="21" max="21" width="11" style="4" customWidth="1"/>
    <col min="22" max="22" width="13.1796875" style="4" customWidth="1"/>
    <col min="23" max="23" width="11.26953125" style="4" customWidth="1"/>
    <col min="24" max="24" width="12.7265625" style="4" customWidth="1"/>
    <col min="25" max="25" width="9.26953125" style="6" customWidth="1"/>
    <col min="26" max="26" width="13" style="4" customWidth="1"/>
    <col min="27" max="27" width="14.1796875" style="6" customWidth="1"/>
    <col min="28" max="28" width="13.81640625" style="2" customWidth="1"/>
    <col min="29" max="29" width="13.7265625" style="5" customWidth="1"/>
    <col min="30" max="30" width="7.7265625" style="2" customWidth="1"/>
    <col min="31" max="31" width="8.453125" style="7" customWidth="1"/>
    <col min="32" max="32" width="12.453125" style="5" customWidth="1"/>
    <col min="33" max="33" width="8.81640625" style="5" customWidth="1"/>
    <col min="34" max="34" width="7.81640625" style="7" customWidth="1"/>
    <col min="35" max="35" width="5.81640625" style="5" customWidth="1"/>
    <col min="36" max="36" width="12.7265625" style="7" customWidth="1"/>
    <col min="37" max="37" width="8.7265625" style="5" customWidth="1"/>
    <col min="38" max="38" width="11.7265625" style="7" customWidth="1"/>
    <col min="39" max="39" width="10.81640625" style="5" customWidth="1"/>
    <col min="40" max="40" width="10.7265625" style="5" customWidth="1"/>
    <col min="41" max="41" width="8.453125" style="2" customWidth="1"/>
    <col min="42" max="42" width="9.7265625" style="7" customWidth="1"/>
    <col min="43" max="43" width="10" style="5" customWidth="1"/>
    <col min="44" max="44" width="9.54296875" style="5" customWidth="1"/>
    <col min="45" max="45" width="11.7265625" style="5" customWidth="1"/>
    <col min="46" max="46" width="11.1796875" style="7" customWidth="1"/>
    <col min="47" max="47" width="11.26953125" style="5" customWidth="1"/>
    <col min="48" max="48" width="11.7265625" style="5" customWidth="1"/>
    <col min="49" max="49" width="8.7265625" style="5" customWidth="1"/>
    <col min="50" max="50" width="12.1796875" style="7" customWidth="1"/>
    <col min="51" max="51" width="12.26953125" style="6" customWidth="1"/>
    <col min="52" max="52" width="9.54296875" style="2" customWidth="1"/>
    <col min="53" max="53" width="9.26953125" style="2" customWidth="1"/>
    <col min="54" max="16384" width="9.26953125" style="2"/>
  </cols>
  <sheetData>
    <row r="1" spans="1:54" ht="63.4" customHeight="1" x14ac:dyDescent="0.35">
      <c r="A1" s="8" t="s">
        <v>0</v>
      </c>
      <c r="B1" s="8" t="s">
        <v>1</v>
      </c>
      <c r="C1" s="9" t="s">
        <v>2</v>
      </c>
      <c r="D1" s="10" t="s">
        <v>3</v>
      </c>
      <c r="E1" s="11" t="s">
        <v>4</v>
      </c>
      <c r="F1" s="9" t="s">
        <v>5</v>
      </c>
      <c r="G1" s="12" t="s">
        <v>6</v>
      </c>
      <c r="H1" s="13" t="s">
        <v>7</v>
      </c>
      <c r="I1" s="12" t="s">
        <v>8</v>
      </c>
      <c r="J1" s="12" t="s">
        <v>9</v>
      </c>
      <c r="K1" s="12" t="s">
        <v>10</v>
      </c>
      <c r="L1" s="9" t="s">
        <v>11</v>
      </c>
      <c r="M1" s="9" t="s">
        <v>12</v>
      </c>
      <c r="N1" s="13" t="s">
        <v>13</v>
      </c>
      <c r="O1" s="14" t="s">
        <v>14</v>
      </c>
      <c r="P1" s="15" t="s">
        <v>15</v>
      </c>
      <c r="Q1" s="16" t="s">
        <v>16</v>
      </c>
      <c r="R1" s="17" t="s">
        <v>17</v>
      </c>
      <c r="S1" s="18" t="s">
        <v>18</v>
      </c>
      <c r="T1" s="19" t="s">
        <v>19</v>
      </c>
      <c r="U1" s="20" t="s">
        <v>20</v>
      </c>
      <c r="V1" s="20" t="s">
        <v>21</v>
      </c>
      <c r="W1" s="20" t="s">
        <v>22</v>
      </c>
      <c r="X1" s="20" t="s">
        <v>23</v>
      </c>
      <c r="Y1" s="21" t="s">
        <v>24</v>
      </c>
      <c r="Z1" s="22" t="s">
        <v>25</v>
      </c>
      <c r="AA1" s="23" t="s">
        <v>26</v>
      </c>
      <c r="AB1" s="8" t="s">
        <v>27</v>
      </c>
      <c r="AC1" s="24" t="s">
        <v>28</v>
      </c>
      <c r="AD1" s="8" t="s">
        <v>29</v>
      </c>
      <c r="AE1" s="25" t="s">
        <v>30</v>
      </c>
      <c r="AF1" s="24" t="s">
        <v>31</v>
      </c>
      <c r="AG1" s="24" t="s">
        <v>32</v>
      </c>
      <c r="AH1" s="25" t="s">
        <v>33</v>
      </c>
      <c r="AI1" s="24" t="s">
        <v>34</v>
      </c>
      <c r="AJ1" s="25" t="s">
        <v>35</v>
      </c>
      <c r="AK1" s="24" t="s">
        <v>36</v>
      </c>
      <c r="AL1" s="25" t="s">
        <v>37</v>
      </c>
      <c r="AM1" s="24" t="s">
        <v>38</v>
      </c>
      <c r="AN1" s="24" t="s">
        <v>39</v>
      </c>
      <c r="AO1" s="19" t="s">
        <v>40</v>
      </c>
      <c r="AP1" s="25" t="s">
        <v>41</v>
      </c>
      <c r="AQ1" s="24" t="s">
        <v>42</v>
      </c>
      <c r="AR1" s="19" t="s">
        <v>43</v>
      </c>
      <c r="AS1" s="25" t="s">
        <v>44</v>
      </c>
      <c r="AT1" s="24" t="s">
        <v>45</v>
      </c>
      <c r="AU1" s="24" t="s">
        <v>46</v>
      </c>
      <c r="AV1" s="26" t="s">
        <v>47</v>
      </c>
      <c r="AW1" s="27" t="s">
        <v>48</v>
      </c>
      <c r="AX1" s="28" t="s">
        <v>71</v>
      </c>
      <c r="AY1" s="27" t="s">
        <v>49</v>
      </c>
      <c r="AZ1" s="29" t="s">
        <v>50</v>
      </c>
      <c r="BA1" s="27" t="s">
        <v>51</v>
      </c>
      <c r="BB1" s="21" t="s">
        <v>52</v>
      </c>
    </row>
    <row r="2" spans="1:54" s="45" customFormat="1" x14ac:dyDescent="0.35">
      <c r="A2" s="30">
        <v>1</v>
      </c>
      <c r="B2" s="31"/>
      <c r="C2" s="31"/>
      <c r="D2" s="31" t="s">
        <v>53</v>
      </c>
      <c r="E2" s="31" t="s">
        <v>54</v>
      </c>
      <c r="F2" s="31" t="s">
        <v>55</v>
      </c>
      <c r="G2" s="31" t="s">
        <v>56</v>
      </c>
      <c r="H2" s="31" t="s">
        <v>57</v>
      </c>
      <c r="I2" s="31" t="s">
        <v>58</v>
      </c>
      <c r="J2" s="31" t="s">
        <v>59</v>
      </c>
      <c r="K2" s="31" t="s">
        <v>60</v>
      </c>
      <c r="L2" s="31"/>
      <c r="M2" s="31"/>
      <c r="N2" s="31" t="s">
        <v>61</v>
      </c>
      <c r="O2" s="32"/>
      <c r="P2" s="33">
        <v>8.3000000000000007</v>
      </c>
      <c r="Q2" s="34">
        <f>IF(ISERROR(O2/P2),"",O2/P2)</f>
        <v>0</v>
      </c>
      <c r="R2" s="35">
        <f>[1]CCD!J15</f>
        <v>13.27</v>
      </c>
      <c r="S2" s="36"/>
      <c r="T2" s="31" t="s">
        <v>62</v>
      </c>
      <c r="U2" s="33">
        <v>42.5</v>
      </c>
      <c r="V2" s="33">
        <v>33</v>
      </c>
      <c r="W2" s="33">
        <v>13</v>
      </c>
      <c r="X2" s="33"/>
      <c r="Y2" s="37">
        <v>1</v>
      </c>
      <c r="Z2" s="38">
        <f>IF(U2="","",U2*V2*W2/1000000)</f>
        <v>1.8232499999999999E-2</v>
      </c>
      <c r="AA2" s="39">
        <f>IF(Y2="","",65/Z2*Y2)</f>
        <v>3565.0623885918008</v>
      </c>
      <c r="AB2" s="31">
        <v>3200</v>
      </c>
      <c r="AC2" s="40">
        <f>IF(ISERROR(AB2/AA2),"",AB2/AA2)</f>
        <v>0.89759999999999995</v>
      </c>
      <c r="AD2" s="31" t="s">
        <v>63</v>
      </c>
      <c r="AE2" s="41">
        <v>0.373</v>
      </c>
      <c r="AF2" s="40">
        <f>IF(ISERROR(R2*AE2),"",R2*AE2)</f>
        <v>4.9497099999999996</v>
      </c>
      <c r="AG2" s="40">
        <f>IF(ISERROR(R2+AC2+AF2),"",R2+AC2+AF2)</f>
        <v>19.11731</v>
      </c>
      <c r="AH2" s="41">
        <v>0.05</v>
      </c>
      <c r="AI2" s="40">
        <f t="shared" ref="AI2:AI7" si="0">IF(ISERROR(AX2*AH2),"",AX2*AH2)</f>
        <v>1.9045000000000003</v>
      </c>
      <c r="AJ2" s="41">
        <v>0.08</v>
      </c>
      <c r="AK2" s="40">
        <f t="shared" ref="AK2:AK7" si="1">IF(ISERROR(AX2*AJ2),"",AX2*AJ2)</f>
        <v>3.0472000000000001</v>
      </c>
      <c r="AL2" s="41">
        <v>0.1</v>
      </c>
      <c r="AM2" s="40">
        <f t="shared" ref="AM2:AM7" si="2">IF(ISERROR(AX2*AL2),"",AX2*AL2)</f>
        <v>3.8090000000000006</v>
      </c>
      <c r="AN2" s="40">
        <f>IF((AY2-AX2)&lt;2.5,2.5-(AY2-AX2),0)</f>
        <v>0.59550000000000125</v>
      </c>
      <c r="AO2" s="31" t="s">
        <v>64</v>
      </c>
      <c r="AP2" s="41">
        <v>5.5E-2</v>
      </c>
      <c r="AQ2" s="40">
        <f t="shared" ref="AQ2:AQ7" si="3">IF(ISERROR(AX2*AP2),"",AX2*AP2)</f>
        <v>2.0949500000000003</v>
      </c>
      <c r="AR2" s="31" t="s">
        <v>65</v>
      </c>
      <c r="AS2" s="42">
        <v>0.04</v>
      </c>
      <c r="AT2" s="40">
        <f>IF(ISERROR(AX2*AS2),"",AX2*AS2)</f>
        <v>1.5236000000000001</v>
      </c>
      <c r="AU2" s="40">
        <f>IF(ISERROR(AI2+AK2+AM2+AN2+AQ2+AT2),"",AI2+AK2+AM2+AN2+AQ2+AT2)</f>
        <v>12.974750000000004</v>
      </c>
      <c r="AV2" s="40">
        <f t="shared" ref="AV2:AV7" si="4">IF(ISERROR(AG2+AU2),"",AG2+AU2)</f>
        <v>32.092060000000004</v>
      </c>
      <c r="AW2" s="43">
        <f>IF(ISERROR((AX2-AV2)/AX2),"",(AX2-AV2)/AX2)</f>
        <v>0.15746757679180887</v>
      </c>
      <c r="AX2" s="36">
        <v>38.090000000000003</v>
      </c>
      <c r="AY2" s="40">
        <f>IF(ISERROR(AX2*1.05),"",AX2*1.05)</f>
        <v>39.994500000000002</v>
      </c>
      <c r="AZ2" s="36">
        <v>79.989999999999995</v>
      </c>
      <c r="BA2" s="43">
        <f>IF(ISERROR((AZ2-AY2)/AZ2),"",(AZ2-AY2)/AZ2)</f>
        <v>0.50000625078134764</v>
      </c>
      <c r="BB2" s="44"/>
    </row>
    <row r="3" spans="1:54" s="45" customFormat="1" x14ac:dyDescent="0.35">
      <c r="A3" s="30">
        <v>2</v>
      </c>
      <c r="B3" s="31"/>
      <c r="C3" s="31"/>
      <c r="D3" s="31" t="s">
        <v>53</v>
      </c>
      <c r="E3" s="31" t="s">
        <v>54</v>
      </c>
      <c r="F3" s="31" t="s">
        <v>55</v>
      </c>
      <c r="G3" s="31" t="s">
        <v>56</v>
      </c>
      <c r="H3" s="31" t="s">
        <v>57</v>
      </c>
      <c r="I3" s="31" t="s">
        <v>58</v>
      </c>
      <c r="J3" s="31" t="s">
        <v>66</v>
      </c>
      <c r="K3" s="31" t="s">
        <v>60</v>
      </c>
      <c r="L3" s="31"/>
      <c r="M3" s="31"/>
      <c r="N3" s="31" t="s">
        <v>61</v>
      </c>
      <c r="O3" s="32"/>
      <c r="P3" s="33">
        <v>8.3000000000000007</v>
      </c>
      <c r="Q3" s="34">
        <f t="shared" ref="Q3:Q7" si="5">IF(ISERROR(O3/P3),"",O3/P3)</f>
        <v>0</v>
      </c>
      <c r="R3" s="35">
        <f>[1]CCD!J16</f>
        <v>13.48</v>
      </c>
      <c r="S3" s="36"/>
      <c r="T3" s="31" t="s">
        <v>62</v>
      </c>
      <c r="U3" s="33">
        <v>42.5</v>
      </c>
      <c r="V3" s="33">
        <v>33</v>
      </c>
      <c r="W3" s="33">
        <v>13</v>
      </c>
      <c r="X3" s="33"/>
      <c r="Y3" s="44">
        <v>1</v>
      </c>
      <c r="Z3" s="38">
        <f t="shared" ref="Z3:Z7" si="6">IF(U3="","",U3*V3*W3/1000000)</f>
        <v>1.8232499999999999E-2</v>
      </c>
      <c r="AA3" s="39">
        <f t="shared" ref="AA3:AA7" si="7">IF(Y3="","",65/Z3*Y3)</f>
        <v>3565.0623885918008</v>
      </c>
      <c r="AB3" s="31">
        <v>3200</v>
      </c>
      <c r="AC3" s="40">
        <f t="shared" ref="AC3:AC7" si="8">IF(ISERROR(AB3/AA3),"",AB3/AA3)</f>
        <v>0.89759999999999995</v>
      </c>
      <c r="AD3" s="31" t="s">
        <v>63</v>
      </c>
      <c r="AE3" s="41">
        <v>0.373</v>
      </c>
      <c r="AF3" s="40">
        <f t="shared" ref="AF3:AF7" si="9">IF(ISERROR(R3*AE3),"",R3*AE3)</f>
        <v>5.0280399999999998</v>
      </c>
      <c r="AG3" s="40">
        <f t="shared" ref="AG3:AG7" si="10">IF(ISERROR(R3+AC3+AF3),"",R3+AC3+AF3)</f>
        <v>19.405640000000002</v>
      </c>
      <c r="AH3" s="41">
        <v>0.05</v>
      </c>
      <c r="AI3" s="40">
        <f t="shared" si="0"/>
        <v>1.9045000000000003</v>
      </c>
      <c r="AJ3" s="41">
        <v>0.08</v>
      </c>
      <c r="AK3" s="40">
        <f t="shared" si="1"/>
        <v>3.0472000000000001</v>
      </c>
      <c r="AL3" s="41">
        <v>0.1</v>
      </c>
      <c r="AM3" s="40">
        <f t="shared" si="2"/>
        <v>3.8090000000000006</v>
      </c>
      <c r="AN3" s="40">
        <f t="shared" ref="AN3:AN7" si="11">IF((AY3-AX3)&lt;2.5,2.5-(AY3-AX3),0)</f>
        <v>0.59550000000000125</v>
      </c>
      <c r="AO3" s="31" t="s">
        <v>64</v>
      </c>
      <c r="AP3" s="41">
        <v>5.5E-2</v>
      </c>
      <c r="AQ3" s="40">
        <f t="shared" si="3"/>
        <v>2.0949500000000003</v>
      </c>
      <c r="AR3" s="31" t="s">
        <v>65</v>
      </c>
      <c r="AS3" s="42">
        <v>0.04</v>
      </c>
      <c r="AT3" s="40">
        <f t="shared" ref="AT3:AT7" si="12">IF(ISERROR(AX3*AS3),"",AX3*AS3)</f>
        <v>1.5236000000000001</v>
      </c>
      <c r="AU3" s="40">
        <f t="shared" ref="AU3:AU7" si="13">IF(ISERROR(AI3+AK3+AM3+AN3+AQ3+AT3),"",AI3+AK3+AM3+AN3+AQ3+AT3)</f>
        <v>12.974750000000004</v>
      </c>
      <c r="AV3" s="40">
        <f t="shared" si="4"/>
        <v>32.380390000000006</v>
      </c>
      <c r="AW3" s="43">
        <f t="shared" ref="AW3:AW7" si="14">IF(ISERROR((AX3-AV3)/AX3),"",(AX3-AV3)/AX3)</f>
        <v>0.14989787345760036</v>
      </c>
      <c r="AX3" s="36">
        <v>38.090000000000003</v>
      </c>
      <c r="AY3" s="40">
        <f t="shared" ref="AY3:AY7" si="15">IF(ISERROR(AX3*1.05),"",AX3*1.05)</f>
        <v>39.994500000000002</v>
      </c>
      <c r="AZ3" s="36">
        <v>79.989999999999995</v>
      </c>
      <c r="BA3" s="43">
        <f t="shared" ref="BA3:BA7" si="16">IF(ISERROR((AZ3-AY3)/AZ3),"",(AZ3-AY3)/AZ3)</f>
        <v>0.50000625078134764</v>
      </c>
      <c r="BB3" s="44"/>
    </row>
    <row r="4" spans="1:54" s="45" customFormat="1" x14ac:dyDescent="0.35">
      <c r="A4" s="30">
        <v>3</v>
      </c>
      <c r="B4" s="31"/>
      <c r="C4" s="31"/>
      <c r="D4" s="31" t="s">
        <v>53</v>
      </c>
      <c r="E4" s="31" t="s">
        <v>54</v>
      </c>
      <c r="F4" s="31" t="s">
        <v>55</v>
      </c>
      <c r="G4" s="31" t="s">
        <v>56</v>
      </c>
      <c r="H4" s="31" t="s">
        <v>57</v>
      </c>
      <c r="I4" s="31" t="s">
        <v>58</v>
      </c>
      <c r="J4" s="31" t="s">
        <v>67</v>
      </c>
      <c r="K4" s="31" t="s">
        <v>60</v>
      </c>
      <c r="L4" s="31"/>
      <c r="M4" s="31"/>
      <c r="N4" s="31" t="s">
        <v>61</v>
      </c>
      <c r="O4" s="32"/>
      <c r="P4" s="33">
        <v>8.3000000000000007</v>
      </c>
      <c r="Q4" s="34">
        <f t="shared" si="5"/>
        <v>0</v>
      </c>
      <c r="R4" s="35">
        <f>[1]CCD!J17</f>
        <v>14.06</v>
      </c>
      <c r="S4" s="36"/>
      <c r="T4" s="31" t="s">
        <v>62</v>
      </c>
      <c r="U4" s="33">
        <v>42.5</v>
      </c>
      <c r="V4" s="33">
        <v>33</v>
      </c>
      <c r="W4" s="33">
        <v>15.5</v>
      </c>
      <c r="X4" s="33"/>
      <c r="Y4" s="44">
        <v>1</v>
      </c>
      <c r="Z4" s="38">
        <f t="shared" si="6"/>
        <v>2.1738750000000001E-2</v>
      </c>
      <c r="AA4" s="39">
        <f t="shared" si="7"/>
        <v>2990.0523259157035</v>
      </c>
      <c r="AB4" s="31">
        <v>3200</v>
      </c>
      <c r="AC4" s="40">
        <f t="shared" si="8"/>
        <v>1.0702153846153846</v>
      </c>
      <c r="AD4" s="31" t="s">
        <v>63</v>
      </c>
      <c r="AE4" s="41">
        <v>0.373</v>
      </c>
      <c r="AF4" s="40">
        <f t="shared" si="9"/>
        <v>5.2443800000000005</v>
      </c>
      <c r="AG4" s="40">
        <f t="shared" si="10"/>
        <v>20.374595384615386</v>
      </c>
      <c r="AH4" s="41">
        <v>0.05</v>
      </c>
      <c r="AI4" s="40">
        <f t="shared" si="0"/>
        <v>2.1425000000000001</v>
      </c>
      <c r="AJ4" s="41">
        <v>0.08</v>
      </c>
      <c r="AK4" s="40">
        <f t="shared" si="1"/>
        <v>3.4280000000000004</v>
      </c>
      <c r="AL4" s="41">
        <v>0.1</v>
      </c>
      <c r="AM4" s="40">
        <f t="shared" si="2"/>
        <v>4.2850000000000001</v>
      </c>
      <c r="AN4" s="40">
        <f t="shared" si="11"/>
        <v>0.3574999999999946</v>
      </c>
      <c r="AO4" s="31" t="s">
        <v>64</v>
      </c>
      <c r="AP4" s="41">
        <v>5.5E-2</v>
      </c>
      <c r="AQ4" s="40">
        <f t="shared" si="3"/>
        <v>2.3567499999999999</v>
      </c>
      <c r="AR4" s="31" t="s">
        <v>65</v>
      </c>
      <c r="AS4" s="42">
        <v>0.04</v>
      </c>
      <c r="AT4" s="40">
        <f t="shared" si="12"/>
        <v>1.7140000000000002</v>
      </c>
      <c r="AU4" s="40">
        <f t="shared" si="13"/>
        <v>14.283749999999996</v>
      </c>
      <c r="AV4" s="40">
        <f t="shared" si="4"/>
        <v>34.65834538461538</v>
      </c>
      <c r="AW4" s="43">
        <f t="shared" si="14"/>
        <v>0.19117046943721402</v>
      </c>
      <c r="AX4" s="36">
        <v>42.85</v>
      </c>
      <c r="AY4" s="40">
        <f t="shared" si="15"/>
        <v>44.992500000000007</v>
      </c>
      <c r="AZ4" s="36">
        <v>89.99</v>
      </c>
      <c r="BA4" s="43">
        <f t="shared" si="16"/>
        <v>0.50002778086454036</v>
      </c>
      <c r="BB4" s="44"/>
    </row>
    <row r="5" spans="1:54" s="45" customFormat="1" x14ac:dyDescent="0.35">
      <c r="A5" s="30">
        <v>4</v>
      </c>
      <c r="B5" s="31"/>
      <c r="C5" s="31"/>
      <c r="D5" s="31" t="s">
        <v>53</v>
      </c>
      <c r="E5" s="31" t="s">
        <v>54</v>
      </c>
      <c r="F5" s="31" t="s">
        <v>55</v>
      </c>
      <c r="G5" s="31" t="s">
        <v>56</v>
      </c>
      <c r="H5" s="31" t="s">
        <v>57</v>
      </c>
      <c r="I5" s="31" t="s">
        <v>58</v>
      </c>
      <c r="J5" s="31" t="s">
        <v>68</v>
      </c>
      <c r="K5" s="31" t="s">
        <v>60</v>
      </c>
      <c r="L5" s="31"/>
      <c r="M5" s="31"/>
      <c r="N5" s="31" t="s">
        <v>61</v>
      </c>
      <c r="O5" s="32"/>
      <c r="P5" s="33">
        <v>8.3000000000000007</v>
      </c>
      <c r="Q5" s="34">
        <f t="shared" si="5"/>
        <v>0</v>
      </c>
      <c r="R5" s="35">
        <f>[1]CCD!J18</f>
        <v>21.4</v>
      </c>
      <c r="S5" s="36"/>
      <c r="T5" s="31" t="s">
        <v>62</v>
      </c>
      <c r="U5" s="33">
        <v>42.5</v>
      </c>
      <c r="V5" s="33">
        <v>33</v>
      </c>
      <c r="W5" s="33">
        <v>16</v>
      </c>
      <c r="X5" s="33"/>
      <c r="Y5" s="44">
        <v>1</v>
      </c>
      <c r="Z5" s="38">
        <f t="shared" si="6"/>
        <v>2.2440000000000002E-2</v>
      </c>
      <c r="AA5" s="39">
        <f t="shared" si="7"/>
        <v>2896.6131907308377</v>
      </c>
      <c r="AB5" s="31">
        <v>3200</v>
      </c>
      <c r="AC5" s="40">
        <f t="shared" si="8"/>
        <v>1.1047384615384617</v>
      </c>
      <c r="AD5" s="31" t="s">
        <v>63</v>
      </c>
      <c r="AE5" s="41">
        <v>0.373</v>
      </c>
      <c r="AF5" s="40">
        <f t="shared" si="9"/>
        <v>7.9821999999999997</v>
      </c>
      <c r="AG5" s="40">
        <f t="shared" si="10"/>
        <v>30.486938461538458</v>
      </c>
      <c r="AH5" s="41">
        <v>0.05</v>
      </c>
      <c r="AI5" s="40">
        <f t="shared" si="0"/>
        <v>3.0950000000000002</v>
      </c>
      <c r="AJ5" s="41">
        <v>0.08</v>
      </c>
      <c r="AK5" s="40">
        <f t="shared" si="1"/>
        <v>4.952</v>
      </c>
      <c r="AL5" s="41">
        <v>0.1</v>
      </c>
      <c r="AM5" s="40">
        <f t="shared" si="2"/>
        <v>6.19</v>
      </c>
      <c r="AN5" s="40">
        <f t="shared" si="11"/>
        <v>0</v>
      </c>
      <c r="AO5" s="31" t="s">
        <v>64</v>
      </c>
      <c r="AP5" s="41">
        <v>5.5E-2</v>
      </c>
      <c r="AQ5" s="40">
        <f t="shared" si="3"/>
        <v>3.4045000000000001</v>
      </c>
      <c r="AR5" s="31" t="s">
        <v>65</v>
      </c>
      <c r="AS5" s="42">
        <v>0.04</v>
      </c>
      <c r="AT5" s="40">
        <f t="shared" si="12"/>
        <v>2.476</v>
      </c>
      <c r="AU5" s="40">
        <f t="shared" si="13"/>
        <v>20.1175</v>
      </c>
      <c r="AV5" s="40">
        <f t="shared" si="4"/>
        <v>50.604438461538457</v>
      </c>
      <c r="AW5" s="43">
        <f t="shared" si="14"/>
        <v>0.18248080029824784</v>
      </c>
      <c r="AX5" s="36">
        <v>61.9</v>
      </c>
      <c r="AY5" s="40">
        <f t="shared" si="15"/>
        <v>64.995000000000005</v>
      </c>
      <c r="AZ5" s="36">
        <v>129.99</v>
      </c>
      <c r="BA5" s="43">
        <f t="shared" si="16"/>
        <v>0.5</v>
      </c>
      <c r="BB5" s="44"/>
    </row>
    <row r="6" spans="1:54" s="45" customFormat="1" x14ac:dyDescent="0.35">
      <c r="A6" s="30">
        <v>5</v>
      </c>
      <c r="B6" s="31"/>
      <c r="C6" s="31"/>
      <c r="D6" s="31" t="s">
        <v>53</v>
      </c>
      <c r="E6" s="31" t="s">
        <v>54</v>
      </c>
      <c r="F6" s="31" t="s">
        <v>55</v>
      </c>
      <c r="G6" s="31" t="s">
        <v>56</v>
      </c>
      <c r="H6" s="31" t="s">
        <v>57</v>
      </c>
      <c r="I6" s="31" t="s">
        <v>58</v>
      </c>
      <c r="J6" s="31" t="s">
        <v>69</v>
      </c>
      <c r="K6" s="31" t="s">
        <v>60</v>
      </c>
      <c r="L6" s="31"/>
      <c r="M6" s="31"/>
      <c r="N6" s="31" t="s">
        <v>61</v>
      </c>
      <c r="O6" s="32"/>
      <c r="P6" s="33">
        <v>8.3000000000000007</v>
      </c>
      <c r="Q6" s="34">
        <f t="shared" si="5"/>
        <v>0</v>
      </c>
      <c r="R6" s="35">
        <f>[1]CCD!J19</f>
        <v>22.69</v>
      </c>
      <c r="S6" s="36"/>
      <c r="T6" s="31" t="s">
        <v>62</v>
      </c>
      <c r="U6" s="33">
        <v>42.5</v>
      </c>
      <c r="V6" s="33">
        <v>33</v>
      </c>
      <c r="W6" s="33">
        <v>18.5</v>
      </c>
      <c r="X6" s="33"/>
      <c r="Y6" s="44">
        <v>1</v>
      </c>
      <c r="Z6" s="38">
        <f t="shared" si="6"/>
        <v>2.5946250000000001E-2</v>
      </c>
      <c r="AA6" s="39">
        <f t="shared" si="7"/>
        <v>2505.1789757672109</v>
      </c>
      <c r="AB6" s="31">
        <v>3200</v>
      </c>
      <c r="AC6" s="40">
        <f t="shared" si="8"/>
        <v>1.2773538461538463</v>
      </c>
      <c r="AD6" s="31" t="s">
        <v>63</v>
      </c>
      <c r="AE6" s="41">
        <v>0.373</v>
      </c>
      <c r="AF6" s="40">
        <f t="shared" si="9"/>
        <v>8.4633700000000012</v>
      </c>
      <c r="AG6" s="40">
        <f t="shared" si="10"/>
        <v>32.430723846153853</v>
      </c>
      <c r="AH6" s="41">
        <v>0.05</v>
      </c>
      <c r="AI6" s="40">
        <f t="shared" si="0"/>
        <v>3.3330000000000002</v>
      </c>
      <c r="AJ6" s="41">
        <v>0.08</v>
      </c>
      <c r="AK6" s="40">
        <f t="shared" si="1"/>
        <v>5.3327999999999998</v>
      </c>
      <c r="AL6" s="41">
        <v>0.1</v>
      </c>
      <c r="AM6" s="40">
        <f t="shared" si="2"/>
        <v>6.6660000000000004</v>
      </c>
      <c r="AN6" s="40">
        <f t="shared" si="11"/>
        <v>0</v>
      </c>
      <c r="AO6" s="31" t="s">
        <v>64</v>
      </c>
      <c r="AP6" s="41">
        <v>5.5E-2</v>
      </c>
      <c r="AQ6" s="40">
        <f t="shared" si="3"/>
        <v>3.6662999999999997</v>
      </c>
      <c r="AR6" s="31" t="s">
        <v>65</v>
      </c>
      <c r="AS6" s="42">
        <v>0.04</v>
      </c>
      <c r="AT6" s="40">
        <f t="shared" si="12"/>
        <v>2.6663999999999999</v>
      </c>
      <c r="AU6" s="40">
        <f t="shared" si="13"/>
        <v>21.6645</v>
      </c>
      <c r="AV6" s="40">
        <f t="shared" si="4"/>
        <v>54.095223846153857</v>
      </c>
      <c r="AW6" s="43">
        <f t="shared" si="14"/>
        <v>0.1884904913568278</v>
      </c>
      <c r="AX6" s="36">
        <v>66.66</v>
      </c>
      <c r="AY6" s="40">
        <f t="shared" si="15"/>
        <v>69.992999999999995</v>
      </c>
      <c r="AZ6" s="36">
        <v>139.99</v>
      </c>
      <c r="BA6" s="43">
        <f t="shared" si="16"/>
        <v>0.50001428673476689</v>
      </c>
      <c r="BB6" s="44"/>
    </row>
    <row r="7" spans="1:54" s="45" customFormat="1" x14ac:dyDescent="0.35">
      <c r="A7" s="30">
        <v>6</v>
      </c>
      <c r="B7" s="31"/>
      <c r="C7" s="31"/>
      <c r="D7" s="31" t="s">
        <v>53</v>
      </c>
      <c r="E7" s="31" t="s">
        <v>54</v>
      </c>
      <c r="F7" s="31" t="s">
        <v>55</v>
      </c>
      <c r="G7" s="31" t="s">
        <v>56</v>
      </c>
      <c r="H7" s="31" t="s">
        <v>57</v>
      </c>
      <c r="I7" s="31" t="s">
        <v>58</v>
      </c>
      <c r="J7" s="31" t="s">
        <v>70</v>
      </c>
      <c r="K7" s="31" t="s">
        <v>60</v>
      </c>
      <c r="L7" s="31"/>
      <c r="M7" s="31"/>
      <c r="N7" s="31" t="s">
        <v>61</v>
      </c>
      <c r="O7" s="32"/>
      <c r="P7" s="33">
        <v>8.3000000000000007</v>
      </c>
      <c r="Q7" s="34">
        <f t="shared" si="5"/>
        <v>0</v>
      </c>
      <c r="R7" s="35">
        <f>[1]CCD!J20</f>
        <v>22.69</v>
      </c>
      <c r="S7" s="36"/>
      <c r="T7" s="31" t="s">
        <v>62</v>
      </c>
      <c r="U7" s="33">
        <v>42.5</v>
      </c>
      <c r="V7" s="33">
        <v>33</v>
      </c>
      <c r="W7" s="33">
        <v>18.5</v>
      </c>
      <c r="X7" s="33"/>
      <c r="Y7" s="44">
        <v>1</v>
      </c>
      <c r="Z7" s="38">
        <f t="shared" si="6"/>
        <v>2.5946250000000001E-2</v>
      </c>
      <c r="AA7" s="39">
        <f t="shared" si="7"/>
        <v>2505.1789757672109</v>
      </c>
      <c r="AB7" s="31">
        <v>3200</v>
      </c>
      <c r="AC7" s="40">
        <f t="shared" si="8"/>
        <v>1.2773538461538463</v>
      </c>
      <c r="AD7" s="31" t="s">
        <v>63</v>
      </c>
      <c r="AE7" s="41">
        <v>0.373</v>
      </c>
      <c r="AF7" s="40">
        <f t="shared" si="9"/>
        <v>8.4633700000000012</v>
      </c>
      <c r="AG7" s="40">
        <f t="shared" si="10"/>
        <v>32.430723846153853</v>
      </c>
      <c r="AH7" s="41">
        <v>0.05</v>
      </c>
      <c r="AI7" s="40">
        <f t="shared" si="0"/>
        <v>3.3330000000000002</v>
      </c>
      <c r="AJ7" s="41">
        <v>0.08</v>
      </c>
      <c r="AK7" s="40">
        <f t="shared" si="1"/>
        <v>5.3327999999999998</v>
      </c>
      <c r="AL7" s="41">
        <v>0.1</v>
      </c>
      <c r="AM7" s="40">
        <f t="shared" si="2"/>
        <v>6.6660000000000004</v>
      </c>
      <c r="AN7" s="40">
        <f t="shared" si="11"/>
        <v>0</v>
      </c>
      <c r="AO7" s="31" t="s">
        <v>64</v>
      </c>
      <c r="AP7" s="41">
        <v>5.5E-2</v>
      </c>
      <c r="AQ7" s="40">
        <f t="shared" si="3"/>
        <v>3.6662999999999997</v>
      </c>
      <c r="AR7" s="31" t="s">
        <v>65</v>
      </c>
      <c r="AS7" s="42">
        <v>0.04</v>
      </c>
      <c r="AT7" s="40">
        <f t="shared" si="12"/>
        <v>2.6663999999999999</v>
      </c>
      <c r="AU7" s="40">
        <f t="shared" si="13"/>
        <v>21.6645</v>
      </c>
      <c r="AV7" s="40">
        <f t="shared" si="4"/>
        <v>54.095223846153857</v>
      </c>
      <c r="AW7" s="43">
        <f t="shared" si="14"/>
        <v>0.1884904913568278</v>
      </c>
      <c r="AX7" s="36">
        <v>66.66</v>
      </c>
      <c r="AY7" s="40">
        <f t="shared" si="15"/>
        <v>69.992999999999995</v>
      </c>
      <c r="AZ7" s="36">
        <v>139.99</v>
      </c>
      <c r="BA7" s="43">
        <f t="shared" si="16"/>
        <v>0.50001428673476689</v>
      </c>
      <c r="BB7" s="44"/>
    </row>
  </sheetData>
  <sheetProtection insertRows="0" deleteRows="0" sort="0"/>
  <protectedRanges>
    <protectedRange sqref="AX1 A2:BB7 A8:AY227" name="Range1"/>
  </protectedRange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heather.zhu</dc:creator>
  <cp:lastModifiedBy>heather.zhu</cp:lastModifiedBy>
  <dcterms:created xsi:type="dcterms:W3CDTF">2025-05-29T22:12:12Z</dcterms:created>
  <dcterms:modified xsi:type="dcterms:W3CDTF">2025-05-29T23:12:26Z</dcterms:modified>
</cp:coreProperties>
</file>