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heather.zhu\Downloads\"/>
    </mc:Choice>
  </mc:AlternateContent>
  <xr:revisionPtr revIDLastSave="0" documentId="13_ncr:1_{FB099BE5-A2FD-4528-86F7-89E88BEDD5BF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Item" sheetId="8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R3" i="8" l="1"/>
  <c r="AR4" i="8"/>
  <c r="AR5" i="8"/>
  <c r="AR2" i="8"/>
  <c r="AV3" i="8"/>
  <c r="AV4" i="8"/>
  <c r="AV5" i="8"/>
  <c r="AV2" i="8"/>
  <c r="AU5" i="8"/>
  <c r="AL5" i="8"/>
  <c r="AJ5" i="8"/>
  <c r="AG5" i="8"/>
  <c r="AD5" i="8"/>
  <c r="X5" i="8"/>
  <c r="Y5" i="8" s="1"/>
  <c r="AA5" i="8" s="1"/>
  <c r="AU4" i="8"/>
  <c r="AL4" i="8"/>
  <c r="AJ4" i="8"/>
  <c r="AG4" i="8"/>
  <c r="AD4" i="8"/>
  <c r="X4" i="8"/>
  <c r="Y4" i="8" s="1"/>
  <c r="AA4" i="8" s="1"/>
  <c r="AU3" i="8"/>
  <c r="AL3" i="8"/>
  <c r="AJ3" i="8"/>
  <c r="AG3" i="8"/>
  <c r="AD3" i="8"/>
  <c r="X3" i="8"/>
  <c r="AU2" i="8"/>
  <c r="AL2" i="8"/>
  <c r="AJ2" i="8"/>
  <c r="AG2" i="8"/>
  <c r="AD2" i="8"/>
  <c r="X2" i="8"/>
  <c r="Y2" i="8" l="1"/>
  <c r="AA2" i="8" s="1"/>
  <c r="AE2" i="8" s="1"/>
  <c r="Y3" i="8"/>
  <c r="AA3" i="8" s="1"/>
  <c r="AE3" i="8" s="1"/>
  <c r="AM2" i="8"/>
  <c r="AM5" i="8"/>
  <c r="AM3" i="8"/>
  <c r="AM4" i="8"/>
  <c r="AE4" i="8"/>
  <c r="AN4" i="8" s="1"/>
  <c r="AO4" i="8" s="1"/>
  <c r="AT4" i="8" s="1"/>
  <c r="AE5" i="8"/>
  <c r="AN3" i="8" l="1"/>
  <c r="AO3" i="8" s="1"/>
  <c r="AT3" i="8" s="1"/>
  <c r="AN2" i="8"/>
  <c r="AO2" i="8" s="1"/>
  <c r="AT2" i="8" s="1"/>
  <c r="AN5" i="8"/>
  <c r="AO5" i="8" s="1"/>
  <c r="AT5" i="8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heather.zhu@jlahome.com</author>
  </authors>
  <commentList>
    <comment ref="X1" authorId="0" shapeId="0" xr:uid="{51DC2FDA-839F-421B-9F8F-3FE69F25EB07}">
      <text>
        <r>
          <rPr>
            <sz val="11"/>
            <rFont val="Calibri"/>
            <family val="2"/>
          </rPr>
          <t>[Carton Size L (cm)]*[Carton Size W (cm)]*[Carton Size H (cm)]/1000000</t>
        </r>
      </text>
    </comment>
    <comment ref="Y1" authorId="0" shapeId="0" xr:uid="{7D18D5D4-D562-4FA5-82B8-FA663EB44749}">
      <text>
        <r>
          <rPr>
            <sz val="11"/>
            <rFont val="Calibri"/>
            <family val="2"/>
          </rPr>
          <t>65/[Cubic Meter per Carton]*[Case Pack]</t>
        </r>
      </text>
    </comment>
    <comment ref="AA1" authorId="0" shapeId="0" xr:uid="{E5F08BD1-2994-46B9-B7DE-37D392F0AAA4}">
      <text>
        <r>
          <rPr>
            <sz val="11"/>
            <rFont val="Calibri"/>
            <family val="2"/>
          </rPr>
          <t>[40ft Container Freight]/[Total Units per 40ft Container]</t>
        </r>
      </text>
    </comment>
    <comment ref="AD1" authorId="0" shapeId="0" xr:uid="{438F2F4C-DADF-4D52-8E9C-0EE76444F67D}">
      <text>
        <r>
          <rPr>
            <sz val="11"/>
            <rFont val="Calibri"/>
            <family val="2"/>
          </rPr>
          <t>[FOB Cost $ (Value)]*[Duty Rate]</t>
        </r>
      </text>
    </comment>
    <comment ref="AE1" authorId="0" shapeId="0" xr:uid="{B4A1DAC6-D0CA-4E5E-BF63-C3CEB2DF5C88}">
      <text>
        <r>
          <rPr>
            <sz val="11"/>
            <rFont val="Calibri"/>
            <family val="2"/>
          </rPr>
          <t>[FOB Cost $ (Value)]+[Ocean Freight per Item $]+[Duty per Item $]</t>
        </r>
      </text>
    </comment>
    <comment ref="AG1" authorId="0" shapeId="0" xr:uid="{64D80515-8660-49EE-840E-67AED0D87C67}">
      <text>
        <r>
          <rPr>
            <sz val="11"/>
            <rFont val="Calibri"/>
            <family val="2"/>
          </rPr>
          <t>[JLA Domestic Price]*[DA %]</t>
        </r>
      </text>
    </comment>
    <comment ref="AJ1" authorId="0" shapeId="0" xr:uid="{FD14D178-61AC-45C9-9E8A-C41741F15B03}">
      <text>
        <r>
          <rPr>
            <sz val="11"/>
            <rFont val="Calibri"/>
            <family val="2"/>
          </rPr>
          <t>[JLA Domestic Price]*[Load 1 %]</t>
        </r>
      </text>
    </comment>
    <comment ref="AL1" authorId="0" shapeId="0" xr:uid="{3C007723-DFB6-4E1E-A509-B4AFAD5961F3}">
      <text>
        <r>
          <rPr>
            <sz val="11"/>
            <rFont val="Calibri"/>
            <family val="2"/>
          </rPr>
          <t>[JLA Domestic Price]*[Warehouse Charge %]</t>
        </r>
      </text>
    </comment>
    <comment ref="AM1" authorId="0" shapeId="0" xr:uid="{5824991B-1B5A-470D-BF6B-621A217785C1}">
      <text>
        <r>
          <rPr>
            <sz val="11"/>
            <rFont val="Calibri"/>
            <family val="2"/>
          </rPr>
          <t>[DA $]+[Load 1 $]+[Warehouse Charge $]</t>
        </r>
      </text>
    </comment>
    <comment ref="AN1" authorId="0" shapeId="0" xr:uid="{BA67C323-3104-4F2C-9D1B-CBCAFAF33299}">
      <text>
        <r>
          <rPr>
            <sz val="11"/>
            <rFont val="Calibri"/>
            <family val="2"/>
          </rPr>
          <t>[LDP Cost $]+[Total Load $]</t>
        </r>
      </text>
    </comment>
    <comment ref="AO1" authorId="0" shapeId="0" xr:uid="{8D8FAF86-4DB3-4399-AED5-5C9C5649FBF9}">
      <text>
        <r>
          <rPr>
            <sz val="11"/>
            <rFont val="Calibri"/>
            <family val="2"/>
          </rPr>
          <t>([JLA Domestic Price]-[LDP Cost with Load $])/[JLA Domestic Price]</t>
        </r>
      </text>
    </comment>
    <comment ref="AR1" authorId="0" shapeId="0" xr:uid="{23FBE03B-0A1F-4D92-BBF0-6A713FF196B1}">
      <text>
        <r>
          <rPr>
            <sz val="11"/>
            <rFont val="Calibri"/>
            <family val="2"/>
          </rPr>
          <t>([Suggested Reatil Price]-[JLA Domestic Price])/[Suggested Reatil Price]</t>
        </r>
      </text>
    </comment>
    <comment ref="AT1" authorId="0" shapeId="0" xr:uid="{EBFB72F6-4E31-4829-B4D3-583149CB694F}">
      <text>
        <r>
          <rPr>
            <sz val="11"/>
            <rFont val="Calibri"/>
            <family val="2"/>
          </rPr>
          <t>[LDP Cost with Load $]*[Total Quantity]</t>
        </r>
      </text>
    </comment>
    <comment ref="AU1" authorId="0" shapeId="0" xr:uid="{B9FE1101-5000-4ECD-B76D-64AA6FFF36CA}">
      <text>
        <r>
          <rPr>
            <sz val="11"/>
            <rFont val="Calibri"/>
            <family val="2"/>
          </rPr>
          <t>[JLA Domestic Price]*[Total Quantity]</t>
        </r>
      </text>
    </comment>
    <comment ref="AV1" authorId="0" shapeId="0" xr:uid="{579D8203-8123-4E04-A446-A049534D8C69}">
      <text>
        <r>
          <rPr>
            <sz val="11"/>
            <rFont val="Calibri"/>
            <family val="2"/>
          </rPr>
          <t>[Suggested Retail price]*[Total Quantity]</t>
        </r>
      </text>
    </comment>
  </commentList>
</comments>
</file>

<file path=xl/sharedStrings.xml><?xml version="1.0" encoding="utf-8"?>
<sst xmlns="http://schemas.openxmlformats.org/spreadsheetml/2006/main" count="84" uniqueCount="70">
  <si>
    <t>Brand</t>
  </si>
  <si>
    <t>Package Type</t>
  </si>
  <si>
    <t>Line No.</t>
  </si>
  <si>
    <t>Photo</t>
  </si>
  <si>
    <t>VIN/Art No.</t>
  </si>
  <si>
    <t>Pattern</t>
  </si>
  <si>
    <t>Item Description</t>
  </si>
  <si>
    <t>Fabrication</t>
  </si>
  <si>
    <t>Size/Spec.</t>
  </si>
  <si>
    <t>Color</t>
  </si>
  <si>
    <t>Customer Item#</t>
  </si>
  <si>
    <t>Item No.</t>
  </si>
  <si>
    <t>UPC</t>
  </si>
  <si>
    <t>FOB Cost $ (Value)</t>
  </si>
  <si>
    <t>UCCPM Price</t>
  </si>
  <si>
    <t>Carton Size L (cm)</t>
  </si>
  <si>
    <t>Carton Size W (cm)</t>
  </si>
  <si>
    <t>Carton Size H (cm)</t>
  </si>
  <si>
    <t>Carton Gross Weight (kg)</t>
  </si>
  <si>
    <t>Case Pack</t>
  </si>
  <si>
    <t>Cubic Meter per Carton</t>
  </si>
  <si>
    <t>Total Units per 40ft Container</t>
  </si>
  <si>
    <t>40ft Container Freight</t>
  </si>
  <si>
    <t>Ocean Freight per Item $</t>
  </si>
  <si>
    <t>HTS Code</t>
  </si>
  <si>
    <t>Duty Rate</t>
  </si>
  <si>
    <t>Duty per Item $</t>
  </si>
  <si>
    <t>LDP Cost $</t>
  </si>
  <si>
    <t>DA %</t>
  </si>
  <si>
    <t>DA $</t>
  </si>
  <si>
    <t>Warehouse Charge %</t>
  </si>
  <si>
    <t>Warehouse Charge $</t>
  </si>
  <si>
    <t>Load 1</t>
  </si>
  <si>
    <t>Load 1 %</t>
  </si>
  <si>
    <t>Load 1 $</t>
  </si>
  <si>
    <t>Total Load $</t>
  </si>
  <si>
    <t>LDP Cost with Load $</t>
  </si>
  <si>
    <t>JLA LDP MU%</t>
  </si>
  <si>
    <t>Suggested Retail Price</t>
  </si>
  <si>
    <t>Total Quantity</t>
  </si>
  <si>
    <t>Total Cost</t>
  </si>
  <si>
    <t>Total Sales</t>
  </si>
  <si>
    <t>Product Category</t>
  </si>
  <si>
    <t>Description-Short</t>
  </si>
  <si>
    <t>Unit of Measure</t>
  </si>
  <si>
    <t>Retailer Selling Price Total</t>
  </si>
  <si>
    <t>JLA Domestic Price</t>
  </si>
  <si>
    <t>Retail Markup %</t>
  </si>
  <si>
    <t xml:space="preserve">Carrera </t>
  </si>
  <si>
    <t>lotion dispenser</t>
  </si>
  <si>
    <t>tumbler</t>
  </si>
  <si>
    <t>soap dish</t>
  </si>
  <si>
    <t>cotton jar</t>
  </si>
  <si>
    <t>LUXURY HOTEL</t>
  </si>
  <si>
    <t xml:space="preserve">glass lotion dispenser with stainless steel pump.with iridescent finish </t>
  </si>
  <si>
    <t xml:space="preserve">glass tumbler,with iridescent finish </t>
  </si>
  <si>
    <t xml:space="preserve">glass soap dish,with iridescent finish </t>
  </si>
  <si>
    <t>glass cotton jar with iridescent finish, stainless steel cover</t>
  </si>
  <si>
    <t>3.46x3.46x7.52''</t>
  </si>
  <si>
    <t>3.43x3.43x4.02''</t>
  </si>
  <si>
    <t>5.51x3.78x0.91"</t>
  </si>
  <si>
    <t>4.25x4.75"</t>
  </si>
  <si>
    <t>H-CAR-JAR</t>
  </si>
  <si>
    <t>H-CAR-LOT</t>
  </si>
  <si>
    <t>H-CAR-TUM</t>
  </si>
  <si>
    <t>H-CAR-SOA</t>
  </si>
  <si>
    <t>Piece</t>
  </si>
  <si>
    <t>8424.89.9000</t>
  </si>
  <si>
    <t>7013.99.9090</t>
  </si>
  <si>
    <t>7013.99.8090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</si>
</sst>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&quot;$&quot;#,##0.00"/>
    <numFmt numFmtId="165" formatCode="[$$-409]#,##0.00;\-[$$-409]#,##0.00"/>
    <numFmt numFmtId="166" formatCode="_(* #,##0_);_(* \(#,##0\);_(* &quot;-&quot;??_);_(@_)"/>
    <numFmt numFmtId="167" formatCode="0.0%"/>
  </numFmts>
  <fonts count="9">
    <font>
      <sz val="11"/>
      <name val="Calibri"/>
    </font>
    <font>
      <b/>
      <sz val="11"/>
      <name val="Calibri"/>
      <family val="2"/>
    </font>
    <font>
      <sz val="11"/>
      <name val="Calibri"/>
      <family val="2"/>
    </font>
    <font>
      <sz val="10"/>
      <name val="Arial"/>
      <family val="2"/>
    </font>
    <font>
      <b/>
      <i/>
      <sz val="11"/>
      <name val="Calibri"/>
      <family val="2"/>
    </font>
    <font>
      <b/>
      <sz val="10"/>
      <color indexed="12"/>
      <name val="Arial"/>
      <family val="2"/>
    </font>
    <font>
      <b/>
      <sz val="10"/>
      <name val="Arial"/>
      <family val="2"/>
    </font>
    <font>
      <sz val="11"/>
      <name val="Arial"/>
      <family val="2"/>
    </font>
    <font>
      <sz val="12"/>
      <name val="宋体"/>
      <family val="3"/>
      <charset val="134"/>
    </font>
  </fonts>
  <fills count="9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CC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3">
    <xf numFmtId="0" fontId="0" fillId="0" borderId="0"/>
    <xf numFmtId="0" fontId="3" fillId="0" borderId="0"/>
    <xf numFmtId="0" fontId="3" fillId="0" borderId="0"/>
    <xf numFmtId="0" fontId="3" fillId="0" borderId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5" fontId="3" fillId="0" borderId="0"/>
    <xf numFmtId="165" fontId="8" fillId="0" borderId="0"/>
    <xf numFmtId="165" fontId="3" fillId="0" borderId="0"/>
    <xf numFmtId="43" fontId="8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3" fillId="0" borderId="0"/>
  </cellStyleXfs>
  <cellXfs count="45">
    <xf numFmtId="0" fontId="0" fillId="0" borderId="0" xfId="0"/>
    <xf numFmtId="0" fontId="0" fillId="0" borderId="0" xfId="0" applyAlignment="1">
      <alignment horizontal="center" wrapText="1"/>
    </xf>
    <xf numFmtId="0" fontId="0" fillId="0" borderId="0" xfId="0" applyAlignment="1">
      <alignment wrapText="1"/>
    </xf>
    <xf numFmtId="2" fontId="0" fillId="0" borderId="0" xfId="0" applyNumberFormat="1" applyAlignment="1">
      <alignment wrapText="1"/>
    </xf>
    <xf numFmtId="164" fontId="0" fillId="0" borderId="0" xfId="0" applyNumberFormat="1" applyAlignment="1">
      <alignment wrapText="1"/>
    </xf>
    <xf numFmtId="1" fontId="0" fillId="0" borderId="0" xfId="0" applyNumberFormat="1" applyAlignment="1">
      <alignment wrapText="1"/>
    </xf>
    <xf numFmtId="10" fontId="0" fillId="0" borderId="0" xfId="0" applyNumberFormat="1" applyAlignment="1">
      <alignment wrapText="1"/>
    </xf>
    <xf numFmtId="0" fontId="1" fillId="0" borderId="1" xfId="0" applyFont="1" applyBorder="1" applyAlignment="1">
      <alignment horizontal="center" wrapText="1"/>
    </xf>
    <xf numFmtId="0" fontId="1" fillId="5" borderId="1" xfId="0" applyFont="1" applyFill="1" applyBorder="1" applyAlignment="1">
      <alignment horizontal="center" wrapText="1"/>
    </xf>
    <xf numFmtId="0" fontId="4" fillId="5" borderId="1" xfId="0" applyFont="1" applyFill="1" applyBorder="1" applyAlignment="1">
      <alignment horizontal="center" wrapText="1"/>
    </xf>
    <xf numFmtId="164" fontId="1" fillId="6" borderId="2" xfId="0" applyNumberFormat="1" applyFont="1" applyFill="1" applyBorder="1" applyAlignment="1">
      <alignment horizontal="center" wrapText="1"/>
    </xf>
    <xf numFmtId="164" fontId="1" fillId="3" borderId="1" xfId="0" applyNumberFormat="1" applyFont="1" applyFill="1" applyBorder="1" applyAlignment="1">
      <alignment horizontal="center" wrapText="1"/>
    </xf>
    <xf numFmtId="0" fontId="4" fillId="0" borderId="1" xfId="0" applyFont="1" applyBorder="1" applyAlignment="1">
      <alignment horizontal="center" wrapText="1"/>
    </xf>
    <xf numFmtId="2" fontId="1" fillId="0" borderId="1" xfId="0" applyNumberFormat="1" applyFont="1" applyBorder="1" applyAlignment="1">
      <alignment horizontal="center" wrapText="1"/>
    </xf>
    <xf numFmtId="1" fontId="1" fillId="0" borderId="1" xfId="0" applyNumberFormat="1" applyFont="1" applyBorder="1" applyAlignment="1">
      <alignment horizontal="center" wrapText="1"/>
    </xf>
    <xf numFmtId="2" fontId="5" fillId="0" borderId="1" xfId="1" applyNumberFormat="1" applyFont="1" applyBorder="1" applyAlignment="1">
      <alignment wrapText="1"/>
    </xf>
    <xf numFmtId="1" fontId="5" fillId="0" borderId="1" xfId="1" applyNumberFormat="1" applyFont="1" applyBorder="1" applyAlignment="1">
      <alignment wrapText="1"/>
    </xf>
    <xf numFmtId="164" fontId="5" fillId="0" borderId="1" xfId="1" applyNumberFormat="1" applyFont="1" applyBorder="1" applyAlignment="1">
      <alignment wrapText="1"/>
    </xf>
    <xf numFmtId="10" fontId="1" fillId="0" borderId="1" xfId="0" applyNumberFormat="1" applyFont="1" applyBorder="1" applyAlignment="1">
      <alignment horizontal="center" wrapText="1"/>
    </xf>
    <xf numFmtId="164" fontId="5" fillId="5" borderId="1" xfId="1" applyNumberFormat="1" applyFont="1" applyFill="1" applyBorder="1" applyAlignment="1">
      <alignment wrapText="1"/>
    </xf>
    <xf numFmtId="164" fontId="5" fillId="4" borderId="1" xfId="1" applyNumberFormat="1" applyFont="1" applyFill="1" applyBorder="1" applyAlignment="1">
      <alignment wrapText="1"/>
    </xf>
    <xf numFmtId="10" fontId="5" fillId="4" borderId="1" xfId="1" applyNumberFormat="1" applyFont="1" applyFill="1" applyBorder="1" applyAlignment="1">
      <alignment wrapText="1"/>
    </xf>
    <xf numFmtId="164" fontId="6" fillId="7" borderId="1" xfId="1" applyNumberFormat="1" applyFont="1" applyFill="1" applyBorder="1" applyAlignment="1">
      <alignment wrapText="1"/>
    </xf>
    <xf numFmtId="164" fontId="1" fillId="4" borderId="1" xfId="0" applyNumberFormat="1" applyFont="1" applyFill="1" applyBorder="1" applyAlignment="1">
      <alignment horizontal="center" wrapText="1"/>
    </xf>
    <xf numFmtId="0" fontId="1" fillId="5" borderId="1" xfId="4" applyFont="1" applyFill="1" applyBorder="1" applyAlignment="1">
      <alignment horizontal="center" wrapText="1"/>
    </xf>
    <xf numFmtId="0" fontId="1" fillId="8" borderId="1" xfId="0" applyFont="1" applyFill="1" applyBorder="1" applyAlignment="1">
      <alignment horizontal="center" wrapText="1"/>
    </xf>
    <xf numFmtId="0" fontId="4" fillId="8" borderId="1" xfId="0" applyFont="1" applyFill="1" applyBorder="1" applyAlignment="1">
      <alignment horizontal="center" wrapText="1"/>
    </xf>
    <xf numFmtId="164" fontId="6" fillId="0" borderId="1" xfId="1" applyNumberFormat="1" applyFont="1" applyBorder="1" applyAlignment="1">
      <alignment wrapText="1"/>
    </xf>
    <xf numFmtId="0" fontId="0" fillId="0" borderId="1" xfId="0" applyBorder="1" applyAlignment="1">
      <alignment horizontal="center"/>
    </xf>
    <xf numFmtId="0" fontId="0" fillId="0" borderId="1" xfId="0" applyBorder="1" applyAlignment="1"/>
    <xf numFmtId="165" fontId="0" fillId="0" borderId="1" xfId="0" applyNumberFormat="1" applyBorder="1" applyAlignment="1"/>
    <xf numFmtId="164" fontId="0" fillId="0" borderId="2" xfId="0" applyNumberFormat="1" applyBorder="1" applyAlignment="1"/>
    <xf numFmtId="164" fontId="0" fillId="0" borderId="1" xfId="0" applyNumberFormat="1" applyBorder="1" applyAlignment="1"/>
    <xf numFmtId="2" fontId="0" fillId="0" borderId="1" xfId="0" applyNumberFormat="1" applyBorder="1" applyAlignment="1"/>
    <xf numFmtId="2" fontId="0" fillId="2" borderId="1" xfId="0" applyNumberFormat="1" applyFill="1" applyBorder="1" applyAlignment="1"/>
    <xf numFmtId="1" fontId="0" fillId="2" borderId="1" xfId="0" applyNumberFormat="1" applyFill="1" applyBorder="1" applyAlignment="1"/>
    <xf numFmtId="164" fontId="0" fillId="2" borderId="1" xfId="0" applyNumberFormat="1" applyFill="1" applyBorder="1" applyAlignment="1"/>
    <xf numFmtId="10" fontId="0" fillId="0" borderId="1" xfId="0" applyNumberFormat="1" applyBorder="1" applyAlignment="1"/>
    <xf numFmtId="10" fontId="0" fillId="2" borderId="1" xfId="6" applyNumberFormat="1" applyFont="1" applyFill="1" applyBorder="1" applyAlignment="1"/>
    <xf numFmtId="1" fontId="0" fillId="0" borderId="1" xfId="0" applyNumberFormat="1" applyBorder="1" applyAlignment="1"/>
    <xf numFmtId="0" fontId="0" fillId="0" borderId="0" xfId="0" applyAlignment="1"/>
    <xf numFmtId="166" fontId="7" fillId="0" borderId="1" xfId="10" applyNumberFormat="1" applyFont="1" applyFill="1" applyBorder="1" applyAlignment="1">
      <alignment horizontal="center" vertical="center" wrapText="1"/>
    </xf>
    <xf numFmtId="166" fontId="0" fillId="0" borderId="1" xfId="0" applyNumberFormat="1" applyBorder="1" applyAlignment="1"/>
    <xf numFmtId="3" fontId="0" fillId="0" borderId="1" xfId="0" applyNumberFormat="1" applyBorder="1" applyAlignment="1"/>
    <xf numFmtId="167" fontId="0" fillId="0" borderId="1" xfId="0" applyNumberFormat="1" applyBorder="1" applyAlignment="1"/>
  </cellXfs>
  <cellStyles count="13">
    <cellStyle name="_ET_STYLE_NoName_00_" xfId="9" xr:uid="{FD95BF6C-0F68-4F07-94CB-BE3E6EF6F9BB}"/>
    <cellStyle name="Comma 5" xfId="10" xr:uid="{E2EF99BA-E736-4E41-881D-8D26941DF42F}"/>
    <cellStyle name="Currency 2" xfId="5" xr:uid="{2FAF1D55-D6CB-42D0-8B51-42EB00C03301}"/>
    <cellStyle name="Normal" xfId="0" builtinId="0"/>
    <cellStyle name="Normal 2" xfId="4" xr:uid="{48B94C46-0AEB-498B-8577-219C43D37EB5}"/>
    <cellStyle name="Normal 2 18 2" xfId="1" xr:uid="{1BA08453-9F65-454B-A4A0-7177E70831F2}"/>
    <cellStyle name="Normal 9" xfId="8" xr:uid="{BA04F72B-D2EC-4AE2-8596-E62E4765659E}"/>
    <cellStyle name="Percent 2" xfId="6" xr:uid="{E70589B9-27E6-48C2-9E75-E5CCCEF28152}"/>
    <cellStyle name="Style 1" xfId="3" xr:uid="{F4609D05-B161-47A5-8040-F8D4BA086F06}"/>
    <cellStyle name="常规_BBB  2010 Fall NYM style out-101020-Hellen" xfId="12" xr:uid="{E33C19D9-2F18-4E66-A806-544A092E52CC}"/>
    <cellStyle name="样式 1" xfId="7" xr:uid="{EBCDE7D0-C5B1-42FB-BE7F-D244F34FDABE}"/>
    <cellStyle name="样式 1 2" xfId="2" xr:uid="{DC9B73B6-A1E9-48DB-83A0-64D6E1D16DDF}"/>
    <cellStyle name="货币_BBB-Deco Bain Bath Set Miravel quotesheet-110217" xfId="11" xr:uid="{C7C9391B-65A6-49D1-BFEE-CB9E1E01C5C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BC6B09-A1E3-4C23-9A7B-1FA2B7BEFF5E}">
  <dimension ref="A1:AV6"/>
  <sheetViews>
    <sheetView tabSelected="1" zoomScale="99" zoomScaleNormal="99" workbookViewId="0">
      <selection activeCell="G10" sqref="G10"/>
    </sheetView>
  </sheetViews>
  <sheetFormatPr defaultColWidth="9.1796875" defaultRowHeight="14.5"/>
  <cols>
    <col min="1" max="1" width="10.1796875" style="1" customWidth="1"/>
    <col min="2" max="2" width="7.1796875" style="2" customWidth="1"/>
    <col min="3" max="3" width="8.453125" style="2" customWidth="1"/>
    <col min="4" max="4" width="7.81640625" style="2" customWidth="1"/>
    <col min="5" max="5" width="11.26953125" style="2" customWidth="1"/>
    <col min="6" max="6" width="9.1796875" style="2" customWidth="1"/>
    <col min="7" max="8" width="7.453125" style="2" customWidth="1"/>
    <col min="9" max="9" width="8.54296875" style="2" customWidth="1"/>
    <col min="10" max="10" width="7" style="2" customWidth="1"/>
    <col min="11" max="12" width="6.1796875" style="2" customWidth="1"/>
    <col min="13" max="13" width="6.81640625" style="2" customWidth="1"/>
    <col min="14" max="15" width="8.81640625" style="2" customWidth="1"/>
    <col min="16" max="16" width="8.54296875" style="4" customWidth="1"/>
    <col min="17" max="17" width="8.08984375" style="4" customWidth="1"/>
    <col min="18" max="18" width="9.36328125" style="2" customWidth="1"/>
    <col min="19" max="19" width="8.1796875" style="3" customWidth="1"/>
    <col min="20" max="20" width="8.7265625" style="3" customWidth="1"/>
    <col min="21" max="21" width="7.1796875" style="3" customWidth="1"/>
    <col min="22" max="22" width="9" style="3" customWidth="1"/>
    <col min="23" max="23" width="6.26953125" style="5" customWidth="1"/>
    <col min="24" max="24" width="10" style="3" customWidth="1"/>
    <col min="25" max="25" width="9.81640625" style="5" customWidth="1"/>
    <col min="26" max="26" width="7.81640625" style="2" customWidth="1"/>
    <col min="27" max="27" width="8.90625" style="4" customWidth="1"/>
    <col min="28" max="28" width="7.81640625" style="2" customWidth="1"/>
    <col min="29" max="29" width="8.453125" style="6" customWidth="1"/>
    <col min="30" max="30" width="9" style="4" customWidth="1"/>
    <col min="31" max="31" width="8.36328125" style="4" customWidth="1"/>
    <col min="32" max="32" width="7.90625" style="6" customWidth="1"/>
    <col min="33" max="33" width="5.90625" style="4" customWidth="1"/>
    <col min="34" max="34" width="7.81640625" style="4" customWidth="1"/>
    <col min="35" max="35" width="8.08984375" style="6" customWidth="1"/>
    <col min="36" max="36" width="9.26953125" style="4" customWidth="1"/>
    <col min="37" max="37" width="11.6328125" style="6" customWidth="1"/>
    <col min="38" max="38" width="10.90625" style="4" customWidth="1"/>
    <col min="39" max="39" width="7.81640625" style="4" customWidth="1"/>
    <col min="40" max="40" width="9.6328125" style="4" customWidth="1"/>
    <col min="41" max="41" width="7.7265625" style="4" customWidth="1"/>
    <col min="42" max="42" width="12.1796875" style="4" customWidth="1"/>
    <col min="43" max="43" width="9.1796875" style="2" customWidth="1"/>
    <col min="44" max="45" width="9.1796875" style="2"/>
    <col min="46" max="47" width="9.1796875" style="4"/>
    <col min="48" max="48" width="13" style="4" customWidth="1"/>
    <col min="49" max="16384" width="9.1796875" style="2"/>
  </cols>
  <sheetData>
    <row r="1" spans="1:48" ht="68" customHeight="1">
      <c r="A1" s="7" t="s">
        <v>2</v>
      </c>
      <c r="B1" s="7" t="s">
        <v>3</v>
      </c>
      <c r="C1" s="25" t="s">
        <v>4</v>
      </c>
      <c r="D1" s="26" t="s">
        <v>0</v>
      </c>
      <c r="E1" s="9" t="s">
        <v>42</v>
      </c>
      <c r="F1" s="25" t="s">
        <v>5</v>
      </c>
      <c r="G1" s="8" t="s">
        <v>6</v>
      </c>
      <c r="H1" s="24" t="s">
        <v>43</v>
      </c>
      <c r="I1" s="8" t="s">
        <v>7</v>
      </c>
      <c r="J1" s="8" t="s">
        <v>8</v>
      </c>
      <c r="K1" s="8" t="s">
        <v>9</v>
      </c>
      <c r="L1" s="25" t="s">
        <v>10</v>
      </c>
      <c r="M1" s="25" t="s">
        <v>11</v>
      </c>
      <c r="N1" s="25" t="s">
        <v>12</v>
      </c>
      <c r="O1" s="24" t="s">
        <v>44</v>
      </c>
      <c r="P1" s="10" t="s">
        <v>13</v>
      </c>
      <c r="Q1" s="11" t="s">
        <v>14</v>
      </c>
      <c r="R1" s="12" t="s">
        <v>1</v>
      </c>
      <c r="S1" s="13" t="s">
        <v>15</v>
      </c>
      <c r="T1" s="13" t="s">
        <v>16</v>
      </c>
      <c r="U1" s="13" t="s">
        <v>17</v>
      </c>
      <c r="V1" s="13" t="s">
        <v>18</v>
      </c>
      <c r="W1" s="14" t="s">
        <v>19</v>
      </c>
      <c r="X1" s="15" t="s">
        <v>20</v>
      </c>
      <c r="Y1" s="16" t="s">
        <v>21</v>
      </c>
      <c r="Z1" s="7" t="s">
        <v>22</v>
      </c>
      <c r="AA1" s="17" t="s">
        <v>23</v>
      </c>
      <c r="AB1" s="7" t="s">
        <v>24</v>
      </c>
      <c r="AC1" s="18" t="s">
        <v>25</v>
      </c>
      <c r="AD1" s="19" t="s">
        <v>26</v>
      </c>
      <c r="AE1" s="17" t="s">
        <v>27</v>
      </c>
      <c r="AF1" s="18" t="s">
        <v>28</v>
      </c>
      <c r="AG1" s="17" t="s">
        <v>29</v>
      </c>
      <c r="AH1" s="27" t="s">
        <v>32</v>
      </c>
      <c r="AI1" s="18" t="s">
        <v>33</v>
      </c>
      <c r="AJ1" s="17" t="s">
        <v>34</v>
      </c>
      <c r="AK1" s="18" t="s">
        <v>30</v>
      </c>
      <c r="AL1" s="17" t="s">
        <v>31</v>
      </c>
      <c r="AM1" s="17" t="s">
        <v>35</v>
      </c>
      <c r="AN1" s="20" t="s">
        <v>36</v>
      </c>
      <c r="AO1" s="21" t="s">
        <v>37</v>
      </c>
      <c r="AP1" s="22" t="s">
        <v>46</v>
      </c>
      <c r="AQ1" s="23" t="s">
        <v>38</v>
      </c>
      <c r="AR1" s="21" t="s">
        <v>47</v>
      </c>
      <c r="AS1" s="7" t="s">
        <v>39</v>
      </c>
      <c r="AT1" s="17" t="s">
        <v>40</v>
      </c>
      <c r="AU1" s="17" t="s">
        <v>41</v>
      </c>
      <c r="AV1" s="17" t="s">
        <v>45</v>
      </c>
    </row>
    <row r="2" spans="1:48" s="40" customFormat="1">
      <c r="A2" s="28">
        <v>1</v>
      </c>
      <c r="B2" s="29"/>
      <c r="C2" s="29"/>
      <c r="D2" s="29" t="s">
        <v>53</v>
      </c>
      <c r="E2" s="29"/>
      <c r="F2" s="30" t="s">
        <v>48</v>
      </c>
      <c r="G2" s="30" t="s">
        <v>49</v>
      </c>
      <c r="H2" s="30" t="s">
        <v>49</v>
      </c>
      <c r="I2" s="30" t="s">
        <v>54</v>
      </c>
      <c r="J2" s="30" t="s">
        <v>58</v>
      </c>
      <c r="K2" s="29"/>
      <c r="L2" s="33" t="s">
        <v>63</v>
      </c>
      <c r="M2" s="29"/>
      <c r="N2" s="29"/>
      <c r="O2" s="29" t="s">
        <v>66</v>
      </c>
      <c r="P2" s="31">
        <v>3.43</v>
      </c>
      <c r="Q2" s="32"/>
      <c r="R2" s="29"/>
      <c r="S2" s="42">
        <v>36</v>
      </c>
      <c r="T2" s="42">
        <v>14.7</v>
      </c>
      <c r="U2" s="42">
        <v>26</v>
      </c>
      <c r="V2" s="33"/>
      <c r="W2" s="41">
        <v>3</v>
      </c>
      <c r="X2" s="34">
        <f>IF(S2="","",S2*T2*U2/1000000)</f>
        <v>1.3759199999999999E-2</v>
      </c>
      <c r="Y2" s="35">
        <f>IF(W2="","",56/X2*W2)</f>
        <v>12210.012210012212</v>
      </c>
      <c r="Z2" s="43">
        <v>2600</v>
      </c>
      <c r="AA2" s="36">
        <f>IF(ISERROR(Z2/Y2),"",Z2/Y2)</f>
        <v>0.21293999999999996</v>
      </c>
      <c r="AB2" s="30" t="s">
        <v>67</v>
      </c>
      <c r="AC2" s="44">
        <v>1.7999999999999999E-2</v>
      </c>
      <c r="AD2" s="36">
        <f>IF(ISERROR(P2*AC2),"",P2*AC2)</f>
        <v>6.1739999999999996E-2</v>
      </c>
      <c r="AE2" s="36">
        <f t="shared" ref="AE2:AE5" si="0">IF(ISERROR(P2+AA2+AD2),"",P2+AA2+AD2)</f>
        <v>3.7046800000000002</v>
      </c>
      <c r="AF2" s="37">
        <v>0.05</v>
      </c>
      <c r="AG2" s="36">
        <f t="shared" ref="AG2:AG5" si="1">IF(ISERROR(AP2*AF2),"",AP2*AF2)</f>
        <v>0.3125</v>
      </c>
      <c r="AH2" s="32"/>
      <c r="AI2" s="37">
        <v>0</v>
      </c>
      <c r="AJ2" s="36">
        <f t="shared" ref="AJ2:AJ5" si="2">IF(ISERROR(AP2*AI2),"",AP2*AI2)</f>
        <v>0</v>
      </c>
      <c r="AK2" s="37">
        <v>0.1</v>
      </c>
      <c r="AL2" s="36">
        <f t="shared" ref="AL2:AL5" si="3">IF(ISERROR(AP2*AK2),"",AP2*AK2)</f>
        <v>0.625</v>
      </c>
      <c r="AM2" s="36">
        <f>IF(ISERROR(AG2+AJ2+AL2),"",AG2+AJ2+AL2)</f>
        <v>0.9375</v>
      </c>
      <c r="AN2" s="36">
        <f t="shared" ref="AN2:AN5" si="4">IF(ISERROR(AE2+AM2),"",AE2+AM2)</f>
        <v>4.6421799999999998</v>
      </c>
      <c r="AO2" s="38">
        <f t="shared" ref="AO2:AO5" si="5">IF(ISERROR((AP2-AN2)/AP2),"",(AP2-AN2)/AP2)</f>
        <v>0.25725120000000001</v>
      </c>
      <c r="AP2" s="32">
        <v>6.25</v>
      </c>
      <c r="AQ2" s="32">
        <v>20</v>
      </c>
      <c r="AR2" s="38">
        <f>IF(ISERROR((AQ2-AP2)/AQ2),"",(AQ2-AP2)/AQ2)</f>
        <v>0.6875</v>
      </c>
      <c r="AS2" s="39">
        <v>1317</v>
      </c>
      <c r="AT2" s="36">
        <f t="shared" ref="AT2:AT5" si="6">IF(ISERROR(AO2*AS2),"",AN2*AS2)</f>
        <v>6113.7510599999996</v>
      </c>
      <c r="AU2" s="36">
        <f>IF(ISERROR(AP2*AS2),"",AP2*AS2)</f>
        <v>8231.25</v>
      </c>
      <c r="AV2" s="36">
        <f>IF(ISERROR(AQ2*AS2),"",AQ2*AS2)</f>
        <v>26340</v>
      </c>
    </row>
    <row r="3" spans="1:48" s="40" customFormat="1">
      <c r="A3" s="28">
        <v>2</v>
      </c>
      <c r="B3" s="29"/>
      <c r="C3" s="29"/>
      <c r="D3" s="29" t="s">
        <v>53</v>
      </c>
      <c r="E3" s="29"/>
      <c r="F3" s="30" t="s">
        <v>48</v>
      </c>
      <c r="G3" s="30" t="s">
        <v>50</v>
      </c>
      <c r="H3" s="30" t="s">
        <v>50</v>
      </c>
      <c r="I3" s="30" t="s">
        <v>55</v>
      </c>
      <c r="J3" s="30" t="s">
        <v>59</v>
      </c>
      <c r="K3" s="29"/>
      <c r="L3" s="33" t="s">
        <v>64</v>
      </c>
      <c r="M3" s="29"/>
      <c r="N3" s="29"/>
      <c r="O3" s="29" t="s">
        <v>66</v>
      </c>
      <c r="P3" s="31">
        <v>2.3199999999999998</v>
      </c>
      <c r="Q3" s="32"/>
      <c r="R3" s="29"/>
      <c r="S3" s="42">
        <v>36</v>
      </c>
      <c r="T3" s="42">
        <v>14.7</v>
      </c>
      <c r="U3" s="42">
        <v>16.2</v>
      </c>
      <c r="V3" s="33"/>
      <c r="W3" s="41">
        <v>3</v>
      </c>
      <c r="X3" s="34">
        <f t="shared" ref="X3:X5" si="7">IF(S3="","",S3*T3*U3/1000000)</f>
        <v>8.5730399999999988E-3</v>
      </c>
      <c r="Y3" s="35">
        <f>IF(W3="","",56/X3*W3)</f>
        <v>19596.315892612191</v>
      </c>
      <c r="Z3" s="43">
        <v>2600</v>
      </c>
      <c r="AA3" s="36">
        <f t="shared" ref="AA3:AA5" si="8">IF(ISERROR(Z3/Y3),"",Z3/Y3)</f>
        <v>0.13267799999999999</v>
      </c>
      <c r="AB3" s="30" t="s">
        <v>68</v>
      </c>
      <c r="AC3" s="44">
        <v>0.14699999999999999</v>
      </c>
      <c r="AD3" s="36">
        <f>IF(ISERROR(P3*AC3),"",P3*AC3)</f>
        <v>0.34103999999999995</v>
      </c>
      <c r="AE3" s="36">
        <f t="shared" si="0"/>
        <v>2.7937179999999997</v>
      </c>
      <c r="AF3" s="37">
        <v>0.05</v>
      </c>
      <c r="AG3" s="36">
        <f t="shared" si="1"/>
        <v>0.26250000000000001</v>
      </c>
      <c r="AH3" s="32"/>
      <c r="AI3" s="37">
        <v>0</v>
      </c>
      <c r="AJ3" s="36">
        <f t="shared" si="2"/>
        <v>0</v>
      </c>
      <c r="AK3" s="37">
        <v>0.1</v>
      </c>
      <c r="AL3" s="36">
        <f t="shared" si="3"/>
        <v>0.52500000000000002</v>
      </c>
      <c r="AM3" s="36">
        <f t="shared" ref="AM3:AM5" si="9">IF(ISERROR(AG3+AJ3+AL3),"",AG3+AJ3+AL3)</f>
        <v>0.78750000000000009</v>
      </c>
      <c r="AN3" s="36">
        <f t="shared" si="4"/>
        <v>3.5812179999999998</v>
      </c>
      <c r="AO3" s="38">
        <f t="shared" si="5"/>
        <v>0.31786323809523814</v>
      </c>
      <c r="AP3" s="32">
        <v>5.25</v>
      </c>
      <c r="AQ3" s="32">
        <v>18</v>
      </c>
      <c r="AR3" s="38">
        <f t="shared" ref="AR3:AR5" si="10">IF(ISERROR((AQ3-AP3)/AQ3),"",(AQ3-AP3)/AQ3)</f>
        <v>0.70833333333333337</v>
      </c>
      <c r="AS3" s="39">
        <v>1038</v>
      </c>
      <c r="AT3" s="36">
        <f t="shared" si="6"/>
        <v>3717.3042839999998</v>
      </c>
      <c r="AU3" s="36">
        <f t="shared" ref="AU3:AU5" si="11">IF(ISERROR(AP3*AS3),"",AP3*AS3)</f>
        <v>5449.5</v>
      </c>
      <c r="AV3" s="36">
        <f t="shared" ref="AV3:AV5" si="12">IF(ISERROR(AQ3*AS3),"",AQ3*AS3)</f>
        <v>18684</v>
      </c>
    </row>
    <row r="4" spans="1:48" s="40" customFormat="1">
      <c r="A4" s="28">
        <v>3</v>
      </c>
      <c r="B4" s="29"/>
      <c r="C4" s="29"/>
      <c r="D4" s="29" t="s">
        <v>53</v>
      </c>
      <c r="E4" s="29"/>
      <c r="F4" s="30" t="s">
        <v>48</v>
      </c>
      <c r="G4" s="30" t="s">
        <v>51</v>
      </c>
      <c r="H4" s="30" t="s">
        <v>51</v>
      </c>
      <c r="I4" s="30" t="s">
        <v>56</v>
      </c>
      <c r="J4" s="30" t="s">
        <v>60</v>
      </c>
      <c r="K4" s="29"/>
      <c r="L4" s="33" t="s">
        <v>65</v>
      </c>
      <c r="M4" s="29"/>
      <c r="N4" s="29"/>
      <c r="O4" s="29" t="s">
        <v>66</v>
      </c>
      <c r="P4" s="31">
        <v>1.93</v>
      </c>
      <c r="Q4" s="32"/>
      <c r="R4" s="29"/>
      <c r="S4" s="42">
        <v>20</v>
      </c>
      <c r="T4" s="42">
        <v>16</v>
      </c>
      <c r="U4" s="42">
        <v>14</v>
      </c>
      <c r="V4" s="33"/>
      <c r="W4" s="41">
        <v>3</v>
      </c>
      <c r="X4" s="34">
        <f t="shared" si="7"/>
        <v>4.4799999999999996E-3</v>
      </c>
      <c r="Y4" s="35">
        <f t="shared" ref="Y4:Y5" si="13">IF(W4="","",56/X4*W4)</f>
        <v>37500.000000000007</v>
      </c>
      <c r="Z4" s="43">
        <v>2600</v>
      </c>
      <c r="AA4" s="36">
        <f t="shared" si="8"/>
        <v>6.9333333333333316E-2</v>
      </c>
      <c r="AB4" s="30" t="s">
        <v>69</v>
      </c>
      <c r="AC4" s="44">
        <v>0.113</v>
      </c>
      <c r="AD4" s="36">
        <f t="shared" ref="AD4:AD5" si="14">IF(ISERROR(P4*AC4),"",P4*AC4)</f>
        <v>0.21809000000000001</v>
      </c>
      <c r="AE4" s="36">
        <f t="shared" si="0"/>
        <v>2.2174233333333331</v>
      </c>
      <c r="AF4" s="37">
        <v>0.05</v>
      </c>
      <c r="AG4" s="36">
        <f t="shared" si="1"/>
        <v>0.22250000000000003</v>
      </c>
      <c r="AH4" s="32"/>
      <c r="AI4" s="37">
        <v>0</v>
      </c>
      <c r="AJ4" s="36">
        <f t="shared" si="2"/>
        <v>0</v>
      </c>
      <c r="AK4" s="37">
        <v>0.1</v>
      </c>
      <c r="AL4" s="36">
        <f t="shared" si="3"/>
        <v>0.44500000000000006</v>
      </c>
      <c r="AM4" s="36">
        <f t="shared" si="9"/>
        <v>0.66750000000000009</v>
      </c>
      <c r="AN4" s="36">
        <f t="shared" si="4"/>
        <v>2.8849233333333331</v>
      </c>
      <c r="AO4" s="38">
        <f t="shared" si="5"/>
        <v>0.35170262172284655</v>
      </c>
      <c r="AP4" s="32">
        <v>4.45</v>
      </c>
      <c r="AQ4" s="32">
        <v>14</v>
      </c>
      <c r="AR4" s="38">
        <f t="shared" si="10"/>
        <v>0.68214285714285716</v>
      </c>
      <c r="AS4" s="39">
        <v>1038</v>
      </c>
      <c r="AT4" s="36">
        <f t="shared" si="6"/>
        <v>2994.5504199999996</v>
      </c>
      <c r="AU4" s="36">
        <f t="shared" si="11"/>
        <v>4619.1000000000004</v>
      </c>
      <c r="AV4" s="36">
        <f t="shared" si="12"/>
        <v>14532</v>
      </c>
    </row>
    <row r="5" spans="1:48" s="40" customFormat="1">
      <c r="A5" s="28">
        <v>4</v>
      </c>
      <c r="B5" s="29"/>
      <c r="C5" s="29"/>
      <c r="D5" s="29" t="s">
        <v>53</v>
      </c>
      <c r="E5" s="29"/>
      <c r="F5" s="30" t="s">
        <v>48</v>
      </c>
      <c r="G5" s="30" t="s">
        <v>52</v>
      </c>
      <c r="H5" s="30" t="s">
        <v>52</v>
      </c>
      <c r="I5" s="30" t="s">
        <v>57</v>
      </c>
      <c r="J5" s="30" t="s">
        <v>61</v>
      </c>
      <c r="K5" s="29"/>
      <c r="L5" s="33" t="s">
        <v>62</v>
      </c>
      <c r="M5" s="29"/>
      <c r="N5" s="29"/>
      <c r="O5" s="29" t="s">
        <v>66</v>
      </c>
      <c r="P5" s="31">
        <v>4.28</v>
      </c>
      <c r="Q5" s="32"/>
      <c r="R5" s="29"/>
      <c r="S5" s="42">
        <v>42</v>
      </c>
      <c r="T5" s="42">
        <v>17</v>
      </c>
      <c r="U5" s="42">
        <v>15.5</v>
      </c>
      <c r="V5" s="33"/>
      <c r="W5" s="41">
        <v>3</v>
      </c>
      <c r="X5" s="34">
        <f t="shared" si="7"/>
        <v>1.1067E-2</v>
      </c>
      <c r="Y5" s="35">
        <f t="shared" si="13"/>
        <v>15180.265654648956</v>
      </c>
      <c r="Z5" s="43">
        <v>2600</v>
      </c>
      <c r="AA5" s="36">
        <f t="shared" si="8"/>
        <v>0.17127500000000001</v>
      </c>
      <c r="AB5" s="30" t="s">
        <v>68</v>
      </c>
      <c r="AC5" s="44">
        <v>0.14699999999999999</v>
      </c>
      <c r="AD5" s="36">
        <f t="shared" si="14"/>
        <v>0.62916000000000005</v>
      </c>
      <c r="AE5" s="36">
        <f t="shared" si="0"/>
        <v>5.0804349999999996</v>
      </c>
      <c r="AF5" s="37">
        <v>0.05</v>
      </c>
      <c r="AG5" s="36">
        <f t="shared" si="1"/>
        <v>0.47249999999999998</v>
      </c>
      <c r="AH5" s="32"/>
      <c r="AI5" s="37">
        <v>0</v>
      </c>
      <c r="AJ5" s="36">
        <f t="shared" si="2"/>
        <v>0</v>
      </c>
      <c r="AK5" s="37">
        <v>0.1</v>
      </c>
      <c r="AL5" s="36">
        <f t="shared" si="3"/>
        <v>0.94499999999999995</v>
      </c>
      <c r="AM5" s="36">
        <f t="shared" si="9"/>
        <v>1.4175</v>
      </c>
      <c r="AN5" s="36">
        <f t="shared" si="4"/>
        <v>6.497935</v>
      </c>
      <c r="AO5" s="38">
        <f t="shared" si="5"/>
        <v>0.31238783068783066</v>
      </c>
      <c r="AP5" s="32">
        <v>9.4499999999999993</v>
      </c>
      <c r="AQ5" s="32">
        <v>30</v>
      </c>
      <c r="AR5" s="38">
        <f t="shared" si="10"/>
        <v>0.68500000000000005</v>
      </c>
      <c r="AS5" s="39">
        <v>1050</v>
      </c>
      <c r="AT5" s="36">
        <f t="shared" si="6"/>
        <v>6822.8317500000003</v>
      </c>
      <c r="AU5" s="36">
        <f t="shared" si="11"/>
        <v>9922.5</v>
      </c>
      <c r="AV5" s="36">
        <f t="shared" si="12"/>
        <v>31500</v>
      </c>
    </row>
    <row r="6" spans="1:48">
      <c r="AO6" s="6"/>
      <c r="AQ6" s="4"/>
      <c r="AR6" s="6"/>
      <c r="AS6" s="5"/>
    </row>
  </sheetData>
  <sheetProtection insertRows="0" deleteRows="0" sort="0"/>
  <protectedRanges>
    <protectedRange sqref="AP7:AP243 A2:V5 X2:AO5 AQ2:AS6 A6:AO243" name="Range1"/>
  </protectedRanges>
  <dataValidations count="1">
    <dataValidation type="list" allowBlank="1" showInputMessage="1" showErrorMessage="1" sqref="R2:R5 D2:E5" xr:uid="{8079C906-E8A7-4B31-90B2-2724B26BF393}">
      <formula1>#REF!</formula1>
    </dataValidation>
  </dataValidation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Item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Heather Zhu</dc:creator>
  <cp:lastModifiedBy>heather.zhu</cp:lastModifiedBy>
  <dcterms:created xsi:type="dcterms:W3CDTF">2025-03-10T18:28:45Z</dcterms:created>
  <dcterms:modified xsi:type="dcterms:W3CDTF">2025-05-05T23:37:53Z</dcterms:modified>
</cp:coreProperties>
</file>