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C974D3E-675B-4D54-BE95-DBA2601BB497}" xr6:coauthVersionLast="47" xr6:coauthVersionMax="47" xr10:uidLastSave="{00000000-0000-0000-0000-000000000000}"/>
  <bookViews>
    <workbookView xWindow="-110" yWindow="-110" windowWidth="19420" windowHeight="10300" xr2:uid="{F87CC81B-2DC9-4D9D-A0CC-924505BF9AA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" i="1" l="1"/>
  <c r="AM8" i="1"/>
  <c r="AK8" i="1"/>
  <c r="AI8" i="1"/>
  <c r="AG8" i="1"/>
  <c r="AN8" i="1" s="1"/>
  <c r="AO8" i="1" s="1"/>
  <c r="AP8" i="1" s="1"/>
  <c r="AD8" i="1"/>
  <c r="W8" i="1"/>
  <c r="Y8" i="1" s="1"/>
  <c r="AA8" i="1" s="1"/>
  <c r="AE8" i="1" s="1"/>
  <c r="AT7" i="1"/>
  <c r="AM7" i="1"/>
  <c r="AK7" i="1"/>
  <c r="AI7" i="1"/>
  <c r="AG7" i="1"/>
  <c r="AN7" i="1" s="1"/>
  <c r="AO7" i="1" s="1"/>
  <c r="AP7" i="1" s="1"/>
  <c r="AD7" i="1"/>
  <c r="W7" i="1"/>
  <c r="Y7" i="1" s="1"/>
  <c r="AA7" i="1" s="1"/>
  <c r="AE7" i="1" s="1"/>
  <c r="AT6" i="1"/>
  <c r="AM6" i="1"/>
  <c r="AK6" i="1"/>
  <c r="AI6" i="1"/>
  <c r="AG6" i="1"/>
  <c r="AN6" i="1" s="1"/>
  <c r="AO6" i="1" s="1"/>
  <c r="AP6" i="1" s="1"/>
  <c r="AD6" i="1"/>
  <c r="W6" i="1"/>
  <c r="Y6" i="1" s="1"/>
  <c r="AA6" i="1" s="1"/>
  <c r="AT5" i="1"/>
  <c r="AM5" i="1"/>
  <c r="AK5" i="1"/>
  <c r="AI5" i="1"/>
  <c r="AG5" i="1"/>
  <c r="AN5" i="1" s="1"/>
  <c r="AO5" i="1" s="1"/>
  <c r="AP5" i="1" s="1"/>
  <c r="AD5" i="1"/>
  <c r="W5" i="1"/>
  <c r="Y5" i="1" s="1"/>
  <c r="AA5" i="1" s="1"/>
  <c r="AE5" i="1" s="1"/>
  <c r="AT4" i="1"/>
  <c r="AM4" i="1"/>
  <c r="AK4" i="1"/>
  <c r="AI4" i="1"/>
  <c r="AG4" i="1"/>
  <c r="AN4" i="1" s="1"/>
  <c r="AO4" i="1" s="1"/>
  <c r="AP4" i="1" s="1"/>
  <c r="AD4" i="1"/>
  <c r="W4" i="1"/>
  <c r="Y4" i="1" s="1"/>
  <c r="AA4" i="1" s="1"/>
  <c r="AE4" i="1" s="1"/>
  <c r="AT3" i="1"/>
  <c r="AM3" i="1"/>
  <c r="AK3" i="1"/>
  <c r="AI3" i="1"/>
  <c r="AG3" i="1"/>
  <c r="AN3" i="1" s="1"/>
  <c r="AO3" i="1" s="1"/>
  <c r="AP3" i="1" s="1"/>
  <c r="AD3" i="1"/>
  <c r="W3" i="1"/>
  <c r="Y3" i="1" s="1"/>
  <c r="AA3" i="1" s="1"/>
  <c r="AE3" i="1" s="1"/>
  <c r="AS6" i="1" l="1"/>
  <c r="AE6" i="1"/>
  <c r="AS7" i="1"/>
  <c r="AS5" i="1"/>
  <c r="AS3" i="1"/>
  <c r="AS8" i="1"/>
  <c r="AS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2" authorId="0" shapeId="0" xr:uid="{1D05DE9B-EAC1-453D-B92E-F2CFD24FAA0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2" authorId="0" shapeId="0" xr:uid="{0F59D596-26DC-4FF5-BA88-5785C916DF4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2" authorId="0" shapeId="0" xr:uid="{9BD137C8-BF96-43A0-8EAD-D7C5A50DEAB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2" authorId="0" shapeId="0" xr:uid="{EDB716D0-6CCC-470D-84B8-76B194762790}">
      <text>
        <r>
          <rPr>
            <sz val="11"/>
            <rFont val="Calibri"/>
            <family val="2"/>
          </rPr>
          <t>[FOB Cost $ (Value)]*[Duty Rate]</t>
        </r>
      </text>
    </comment>
    <comment ref="AE2" authorId="0" shapeId="0" xr:uid="{C9069131-EB9F-479E-AE7B-2891B88114A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2" authorId="0" shapeId="0" xr:uid="{9F3A9F51-CCA3-41D8-8CE8-1C35559A8BA2}">
      <text>
        <r>
          <rPr>
            <sz val="11"/>
            <rFont val="Calibri"/>
            <family val="2"/>
          </rPr>
          <t>[JLA POE Price]*[DA %]</t>
        </r>
      </text>
    </comment>
    <comment ref="AI2" authorId="0" shapeId="0" xr:uid="{6021B614-E6AB-4C71-B9E6-D32A4EED6055}">
      <text>
        <r>
          <rPr>
            <sz val="11"/>
            <rFont val="Calibri"/>
            <family val="2"/>
          </rPr>
          <t>[JLA POE Price]*[Warehouse Charge %]</t>
        </r>
      </text>
    </comment>
    <comment ref="AK2" authorId="0" shapeId="0" xr:uid="{EA85F891-E14D-496A-8A52-EBAD38F63FD8}">
      <text>
        <r>
          <rPr>
            <sz val="11"/>
            <rFont val="Calibri"/>
            <family val="2"/>
          </rPr>
          <t>[JLA POE Price]*[Royalty %]</t>
        </r>
      </text>
    </comment>
    <comment ref="AM2" authorId="0" shapeId="0" xr:uid="{280CD8CA-79D9-473B-AF4F-F0AE9D0DDB07}">
      <text>
        <r>
          <rPr>
            <sz val="11"/>
            <rFont val="Calibri"/>
            <family val="2"/>
          </rPr>
          <t>[FOB Cost]*[AVN %]</t>
        </r>
      </text>
    </comment>
    <comment ref="AN2" authorId="0" shapeId="0" xr:uid="{C3AD34EF-4F89-4E5B-8383-BDA556FD44E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O2" authorId="0" shapeId="0" xr:uid="{0713A2FE-4322-4A17-B633-EE01D60AE453}">
      <text>
        <r>
          <rPr>
            <sz val="11"/>
            <rFont val="Calibri"/>
            <family val="2"/>
          </rPr>
          <t>[FOB Cost $]+[Total Load $]</t>
        </r>
      </text>
    </comment>
    <comment ref="AP2" authorId="0" shapeId="0" xr:uid="{17C96E79-8C3A-46B0-A673-A7C93BA4E7E5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AS2" authorId="0" shapeId="0" xr:uid="{E344E268-243C-47A7-A9CC-5AA4513C6200}">
      <text>
        <r>
          <rPr>
            <sz val="11"/>
            <rFont val="Calibri"/>
            <family val="2"/>
          </rPr>
          <t>[LDP Cost with Load $]*[Total Quantity]</t>
        </r>
      </text>
    </comment>
    <comment ref="AT2" authorId="0" shapeId="0" xr:uid="{53A65BB2-D895-40E0-B382-3FFB2C7F611B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<sst xmlns="http://schemas.openxmlformats.org/spreadsheetml/2006/main" count="111" uniqueCount="63">
  <si>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</si>
  <si>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</si>
  <si>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</si>
  <si>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</si>
  <si>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</si>
  <si>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</si>
  <si>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</si>
  <si>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</si>
  <si>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</si>
  <si>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</si>
  <si>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</si>
  <si>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</si>
  <si>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</si>
  <si>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</si>
  <si>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</si>
  <si>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</si>
  <si>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</si>
  <si>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</si>
  <si>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</si>
  <si>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</si>
  <si>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</si>
  <si>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</si>
  <si>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</si>
  <si>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</si>
  <si>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</si>
  <si>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</si>
  <si>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</si>
  <si>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</si>
  <si>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</si>
  <si>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</si>
  <si>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</si>
  <si>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</si>
  <si>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</si>
  <si>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</si>
  <si>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</si>
  <si>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</si>
  <si>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</si>
  <si>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</si>
  <si>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</si>
  <si>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</si>
  <si>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</si>
  <si>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</si>
  <si>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</si>
  <si>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</si>
  <si>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</si>
  <si>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DI Cost with Load $</t>
  </si>
  <si>
    <t>JLA DI MU%</t>
  </si>
  <si>
    <t>JLA DI Price</t>
  </si>
  <si>
    <t>Total Quantity</t>
  </si>
  <si>
    <t>Total Cost</t>
  </si>
  <si>
    <t>Total Sales</t>
  </si>
  <si>
    <t>SHEET/SHEET SET(20)</t>
  </si>
  <si>
    <t>85gsm 100% polyester microfiber printed with self bag and PDQ tray</t>
  </si>
  <si>
    <t>Microfiber Sheets</t>
  </si>
  <si>
    <t>100% Polyester</t>
  </si>
  <si>
    <t>TWIN XL: 66X102"/20x30"(1)/39X80+14"</t>
  </si>
  <si>
    <t>Blue Floral</t>
  </si>
  <si>
    <t>Piece</t>
  </si>
  <si>
    <t>Normal</t>
  </si>
  <si>
    <t>6302.22.2020</t>
  </si>
  <si>
    <t>Full: 81X96"/20x30"(2)/54X75"+14"</t>
  </si>
  <si>
    <t xml:space="preserve">Pinstripe Stripes </t>
  </si>
  <si>
    <t xml:space="preserve">Disco Cowgirl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</si>
</sst>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$-409]#,##0.00;\-[$$-409]#,##0.00"/>
    <numFmt numFmtId="166" formatCode="0.0%"/>
  </numFmts>
  <fonts count="8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2" fillId="0" borderId="0" xfId="1" applyFont="1"/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3" fillId="3" borderId="5" xfId="1" applyFont="1" applyFill="1" applyBorder="1" applyAlignment="1">
      <alignment horizontal="center" wrapText="1"/>
    </xf>
    <xf numFmtId="0" fontId="3" fillId="4" borderId="6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5" borderId="7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" fontId="1" fillId="0" borderId="8" xfId="1" applyNumberFormat="1" applyBorder="1" applyAlignment="1">
      <alignment wrapText="1"/>
    </xf>
    <xf numFmtId="164" fontId="1" fillId="0" borderId="8" xfId="1" applyNumberFormat="1" applyBorder="1" applyAlignment="1">
      <alignment wrapText="1"/>
    </xf>
    <xf numFmtId="0" fontId="3" fillId="0" borderId="8" xfId="1" applyFont="1" applyBorder="1" applyAlignment="1">
      <alignment horizontal="center" wrapText="1"/>
    </xf>
    <xf numFmtId="0" fontId="3" fillId="6" borderId="8" xfId="1" applyFont="1" applyFill="1" applyBorder="1" applyAlignment="1">
      <alignment horizontal="center" wrapText="1"/>
    </xf>
    <xf numFmtId="0" fontId="4" fillId="6" borderId="8" xfId="1" applyFont="1" applyFill="1" applyBorder="1" applyAlignment="1">
      <alignment horizontal="center" wrapText="1"/>
    </xf>
    <xf numFmtId="0" fontId="4" fillId="7" borderId="8" xfId="1" applyFont="1" applyFill="1" applyBorder="1" applyAlignment="1">
      <alignment horizontal="center" wrapText="1"/>
    </xf>
    <xf numFmtId="0" fontId="3" fillId="7" borderId="8" xfId="1" applyFont="1" applyFill="1" applyBorder="1" applyAlignment="1">
      <alignment horizontal="center" wrapText="1"/>
    </xf>
    <xf numFmtId="164" fontId="3" fillId="2" borderId="3" xfId="1" applyNumberFormat="1" applyFont="1" applyFill="1" applyBorder="1" applyAlignment="1">
      <alignment horizontal="center" wrapText="1"/>
    </xf>
    <xf numFmtId="164" fontId="3" fillId="8" borderId="3" xfId="1" applyNumberFormat="1" applyFont="1" applyFill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2" fontId="3" fillId="0" borderId="8" xfId="1" applyNumberFormat="1" applyFont="1" applyBorder="1" applyAlignment="1">
      <alignment horizontal="center" wrapText="1"/>
    </xf>
    <xf numFmtId="1" fontId="3" fillId="0" borderId="8" xfId="1" applyNumberFormat="1" applyFont="1" applyBorder="1" applyAlignment="1">
      <alignment horizontal="center" wrapText="1"/>
    </xf>
    <xf numFmtId="2" fontId="6" fillId="0" borderId="8" xfId="2" applyNumberFormat="1" applyFont="1" applyBorder="1" applyAlignment="1">
      <alignment wrapText="1"/>
    </xf>
    <xf numFmtId="2" fontId="7" fillId="0" borderId="8" xfId="2" applyNumberFormat="1" applyFont="1" applyBorder="1" applyAlignment="1">
      <alignment wrapText="1"/>
    </xf>
    <xf numFmtId="1" fontId="6" fillId="0" borderId="8" xfId="2" applyNumberFormat="1" applyFont="1" applyBorder="1" applyAlignment="1">
      <alignment wrapText="1"/>
    </xf>
    <xf numFmtId="164" fontId="6" fillId="0" borderId="8" xfId="2" applyNumberFormat="1" applyFont="1" applyBorder="1" applyAlignment="1">
      <alignment wrapText="1"/>
    </xf>
    <xf numFmtId="10" fontId="3" fillId="0" borderId="8" xfId="1" applyNumberFormat="1" applyFont="1" applyBorder="1" applyAlignment="1">
      <alignment horizontal="center" wrapText="1"/>
    </xf>
    <xf numFmtId="164" fontId="6" fillId="7" borderId="8" xfId="2" applyNumberFormat="1" applyFont="1" applyFill="1" applyBorder="1" applyAlignment="1">
      <alignment wrapText="1"/>
    </xf>
    <xf numFmtId="164" fontId="6" fillId="5" borderId="8" xfId="2" applyNumberFormat="1" applyFont="1" applyFill="1" applyBorder="1" applyAlignment="1">
      <alignment wrapText="1"/>
    </xf>
    <xf numFmtId="10" fontId="6" fillId="5" borderId="8" xfId="2" applyNumberFormat="1" applyFont="1" applyFill="1" applyBorder="1" applyAlignment="1">
      <alignment wrapText="1"/>
    </xf>
    <xf numFmtId="164" fontId="7" fillId="9" borderId="8" xfId="2" applyNumberFormat="1" applyFont="1" applyFill="1" applyBorder="1" applyAlignment="1">
      <alignment wrapText="1"/>
    </xf>
    <xf numFmtId="0" fontId="1" fillId="0" borderId="8" xfId="1" applyBorder="1" applyAlignment="1">
      <alignment horizontal="center"/>
    </xf>
    <xf numFmtId="0" fontId="1" fillId="0" borderId="8" xfId="1" applyBorder="1"/>
    <xf numFmtId="165" fontId="1" fillId="0" borderId="8" xfId="1" applyNumberFormat="1" applyBorder="1"/>
    <xf numFmtId="164" fontId="1" fillId="0" borderId="3" xfId="1" applyNumberFormat="1" applyBorder="1"/>
    <xf numFmtId="1" fontId="1" fillId="0" borderId="8" xfId="1" applyNumberFormat="1" applyBorder="1"/>
    <xf numFmtId="2" fontId="1" fillId="0" borderId="8" xfId="1" applyNumberFormat="1" applyBorder="1"/>
    <xf numFmtId="2" fontId="1" fillId="10" borderId="8" xfId="1" applyNumberFormat="1" applyFill="1" applyBorder="1"/>
    <xf numFmtId="1" fontId="1" fillId="10" borderId="8" xfId="1" applyNumberFormat="1" applyFill="1" applyBorder="1"/>
    <xf numFmtId="3" fontId="1" fillId="0" borderId="8" xfId="1" applyNumberFormat="1" applyBorder="1"/>
    <xf numFmtId="164" fontId="1" fillId="10" borderId="8" xfId="1" applyNumberFormat="1" applyFill="1" applyBorder="1"/>
    <xf numFmtId="166" fontId="1" fillId="0" borderId="8" xfId="1" applyNumberFormat="1" applyBorder="1"/>
    <xf numFmtId="10" fontId="1" fillId="0" borderId="8" xfId="1" applyNumberFormat="1" applyBorder="1"/>
    <xf numFmtId="10" fontId="0" fillId="10" borderId="8" xfId="3" applyNumberFormat="1" applyFont="1" applyFill="1" applyBorder="1" applyAlignment="1"/>
    <xf numFmtId="164" fontId="1" fillId="0" borderId="8" xfId="1" applyNumberFormat="1" applyBorder="1"/>
    <xf numFmtId="0" fontId="1" fillId="0" borderId="0" xfId="1"/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CE7029B7-EC8F-41A2-B40D-0C71DDAA4ECA}"/>
    <cellStyle name="Normal 2 18 2" xfId="2" xr:uid="{8AC1E879-C182-4DBF-8566-DD6E3E65C8A9}"/>
    <cellStyle name="Percent 2" xfId="3" xr:uid="{8640934D-CEE7-4C83-A2A0-3589B79C39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671C-DB4D-4A32-9DFB-53EBAE08007B}">
  <dimension ref="A1:AT9"/>
  <sheetViews>
    <sheetView tabSelected="1" topLeftCell="AC1" zoomScale="99" zoomScaleNormal="99" workbookViewId="0">
      <selection activeCell="AJ15" sqref="AJ15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5.54296875" style="2" customWidth="1"/>
    <col min="6" max="6" width="9.1796875" style="2" customWidth="1"/>
    <col min="7" max="7" width="13.36328125" style="2" customWidth="1"/>
    <col min="8" max="8" width="7.453125" style="2" customWidth="1"/>
    <col min="9" max="9" width="8.54296875" style="2" customWidth="1"/>
    <col min="10" max="10" width="7" style="2" customWidth="1"/>
    <col min="11" max="11" width="6.1796875" style="2" customWidth="1"/>
    <col min="12" max="12" width="6.81640625" style="2" customWidth="1"/>
    <col min="13" max="14" width="8.81640625" style="2" customWidth="1"/>
    <col min="15" max="16" width="8.54296875" style="5" customWidth="1"/>
    <col min="17" max="17" width="9.36328125" style="2" customWidth="1"/>
    <col min="18" max="18" width="8.1796875" style="53" customWidth="1"/>
    <col min="19" max="19" width="8.7265625" style="53" customWidth="1"/>
    <col min="20" max="20" width="7.1796875" style="53" customWidth="1"/>
    <col min="21" max="21" width="9" style="53" customWidth="1"/>
    <col min="22" max="22" width="6.26953125" style="54" customWidth="1"/>
    <col min="23" max="24" width="10" style="53" customWidth="1"/>
    <col min="25" max="25" width="9.81640625" style="54" customWidth="1"/>
    <col min="26" max="26" width="7.81640625" style="2" customWidth="1"/>
    <col min="27" max="27" width="8.90625" style="5" customWidth="1"/>
    <col min="28" max="28" width="7.81640625" style="2" customWidth="1"/>
    <col min="29" max="29" width="8.453125" style="4" customWidth="1"/>
    <col min="30" max="30" width="9" style="5" customWidth="1"/>
    <col min="31" max="31" width="8.36328125" style="5" customWidth="1"/>
    <col min="32" max="32" width="7.90625" style="4" customWidth="1"/>
    <col min="33" max="33" width="8.26953125" style="5" customWidth="1"/>
    <col min="34" max="34" width="11.6328125" style="4" customWidth="1"/>
    <col min="35" max="35" width="10.90625" style="5" customWidth="1"/>
    <col min="36" max="36" width="8.08984375" style="4" customWidth="1"/>
    <col min="37" max="37" width="9.26953125" style="5" customWidth="1"/>
    <col min="38" max="38" width="8.08984375" style="4" customWidth="1"/>
    <col min="39" max="39" width="9.26953125" style="5" customWidth="1"/>
    <col min="40" max="40" width="7.81640625" style="5" customWidth="1"/>
    <col min="41" max="41" width="9.6328125" style="5" customWidth="1"/>
    <col min="42" max="42" width="7.7265625" style="5" customWidth="1"/>
    <col min="43" max="43" width="12.1796875" style="5" customWidth="1"/>
    <col min="44" max="44" width="9.1796875" style="2"/>
    <col min="45" max="45" width="11.54296875" style="5" customWidth="1"/>
    <col min="46" max="46" width="15" style="5" customWidth="1"/>
    <col min="47" max="16384" width="9.1796875" style="2"/>
  </cols>
  <sheetData>
    <row r="1" spans="1:46" x14ac:dyDescent="0.35">
      <c r="E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N1" s="3" t="s">
        <v>0</v>
      </c>
      <c r="O1" s="6"/>
      <c r="P1" s="7"/>
      <c r="Q1" s="8" t="s">
        <v>1</v>
      </c>
      <c r="R1" s="9"/>
      <c r="S1" s="9"/>
      <c r="T1" s="9"/>
      <c r="U1" s="9"/>
      <c r="V1" s="9"/>
      <c r="W1" s="9"/>
      <c r="X1" s="9"/>
      <c r="Y1" s="9"/>
      <c r="Z1" s="9"/>
      <c r="AA1" s="10"/>
      <c r="AB1" s="11" t="s">
        <v>2</v>
      </c>
      <c r="AC1" s="11"/>
      <c r="AD1" s="11"/>
      <c r="AF1" s="12" t="s">
        <v>3</v>
      </c>
      <c r="AG1" s="13"/>
      <c r="AH1" s="13"/>
      <c r="AI1" s="13"/>
      <c r="AJ1" s="13"/>
      <c r="AK1" s="13"/>
      <c r="AL1" s="13"/>
      <c r="AM1" s="13"/>
      <c r="AN1" s="14"/>
      <c r="AO1" s="15" t="s">
        <v>4</v>
      </c>
      <c r="AP1" s="16"/>
      <c r="AQ1" s="16"/>
      <c r="AR1" s="17"/>
      <c r="AS1" s="18"/>
      <c r="AT1" s="18"/>
    </row>
    <row r="2" spans="1:46" ht="68" customHeight="1" x14ac:dyDescent="0.35">
      <c r="A2" s="19" t="s">
        <v>5</v>
      </c>
      <c r="B2" s="19" t="s">
        <v>6</v>
      </c>
      <c r="C2" s="20" t="s">
        <v>7</v>
      </c>
      <c r="D2" s="21" t="s">
        <v>8</v>
      </c>
      <c r="E2" s="22" t="s">
        <v>9</v>
      </c>
      <c r="F2" s="20" t="s">
        <v>10</v>
      </c>
      <c r="G2" s="23" t="s">
        <v>11</v>
      </c>
      <c r="H2" s="23" t="s">
        <v>12</v>
      </c>
      <c r="I2" s="23" t="s">
        <v>13</v>
      </c>
      <c r="J2" s="23" t="s">
        <v>14</v>
      </c>
      <c r="K2" s="23" t="s">
        <v>15</v>
      </c>
      <c r="L2" s="20" t="s">
        <v>16</v>
      </c>
      <c r="M2" s="20" t="s">
        <v>17</v>
      </c>
      <c r="N2" s="23" t="s">
        <v>18</v>
      </c>
      <c r="O2" s="24" t="s">
        <v>19</v>
      </c>
      <c r="P2" s="25" t="s">
        <v>20</v>
      </c>
      <c r="Q2" s="26" t="s">
        <v>21</v>
      </c>
      <c r="R2" s="27" t="s">
        <v>22</v>
      </c>
      <c r="S2" s="27" t="s">
        <v>23</v>
      </c>
      <c r="T2" s="27" t="s">
        <v>24</v>
      </c>
      <c r="U2" s="27" t="s">
        <v>25</v>
      </c>
      <c r="V2" s="28" t="s">
        <v>26</v>
      </c>
      <c r="W2" s="29" t="s">
        <v>27</v>
      </c>
      <c r="X2" s="30" t="s">
        <v>28</v>
      </c>
      <c r="Y2" s="31" t="s">
        <v>29</v>
      </c>
      <c r="Z2" s="19" t="s">
        <v>30</v>
      </c>
      <c r="AA2" s="32" t="s">
        <v>31</v>
      </c>
      <c r="AB2" s="19" t="s">
        <v>32</v>
      </c>
      <c r="AC2" s="33" t="s">
        <v>33</v>
      </c>
      <c r="AD2" s="34" t="s">
        <v>34</v>
      </c>
      <c r="AE2" s="32" t="s">
        <v>35</v>
      </c>
      <c r="AF2" s="33" t="s">
        <v>36</v>
      </c>
      <c r="AG2" s="32" t="s">
        <v>37</v>
      </c>
      <c r="AH2" s="33" t="s">
        <v>38</v>
      </c>
      <c r="AI2" s="32" t="s">
        <v>39</v>
      </c>
      <c r="AJ2" s="33" t="s">
        <v>40</v>
      </c>
      <c r="AK2" s="32" t="s">
        <v>41</v>
      </c>
      <c r="AL2" s="33" t="s">
        <v>42</v>
      </c>
      <c r="AM2" s="32" t="s">
        <v>43</v>
      </c>
      <c r="AN2" s="32" t="s">
        <v>44</v>
      </c>
      <c r="AO2" s="35" t="s">
        <v>45</v>
      </c>
      <c r="AP2" s="36" t="s">
        <v>46</v>
      </c>
      <c r="AQ2" s="37" t="s">
        <v>47</v>
      </c>
      <c r="AR2" s="19" t="s">
        <v>48</v>
      </c>
      <c r="AS2" s="32" t="s">
        <v>49</v>
      </c>
      <c r="AT2" s="32" t="s">
        <v>50</v>
      </c>
    </row>
    <row r="3" spans="1:46" s="52" customFormat="1" x14ac:dyDescent="0.35">
      <c r="A3" s="38">
        <v>1</v>
      </c>
      <c r="B3" s="39"/>
      <c r="C3" s="39"/>
      <c r="D3" s="39"/>
      <c r="E3" s="39" t="s">
        <v>51</v>
      </c>
      <c r="F3" s="40"/>
      <c r="G3" s="39" t="s">
        <v>52</v>
      </c>
      <c r="H3" s="39" t="s">
        <v>53</v>
      </c>
      <c r="I3" s="38" t="s">
        <v>54</v>
      </c>
      <c r="J3" s="39" t="s">
        <v>55</v>
      </c>
      <c r="K3" s="39" t="s">
        <v>56</v>
      </c>
      <c r="L3" s="39"/>
      <c r="M3" s="39"/>
      <c r="N3" s="39" t="s">
        <v>57</v>
      </c>
      <c r="O3" s="41">
        <v>3.35</v>
      </c>
      <c r="P3" s="41">
        <v>3.3</v>
      </c>
      <c r="Q3" s="39" t="s">
        <v>58</v>
      </c>
      <c r="R3" s="42">
        <v>42</v>
      </c>
      <c r="S3" s="42">
        <v>32</v>
      </c>
      <c r="T3" s="42">
        <v>25</v>
      </c>
      <c r="U3" s="43"/>
      <c r="V3" s="42">
        <v>6</v>
      </c>
      <c r="W3" s="44">
        <f>IF(R3="","",R3*S3*T3/1000000)</f>
        <v>3.3599999999999998E-2</v>
      </c>
      <c r="X3" s="43">
        <v>56</v>
      </c>
      <c r="Y3" s="45">
        <f>IF(V3="","",X3/W3*V3)</f>
        <v>10000</v>
      </c>
      <c r="Z3" s="46">
        <v>3000</v>
      </c>
      <c r="AA3" s="47">
        <f>IF(ISERROR(Z3/Y3),"",Z3/Y3)</f>
        <v>0.3</v>
      </c>
      <c r="AB3" s="39" t="s">
        <v>59</v>
      </c>
      <c r="AC3" s="48">
        <v>0.114</v>
      </c>
      <c r="AD3" s="47">
        <f>IF(ISERROR(P3*AC3),"",P3*AC3)</f>
        <v>0.37619999999999998</v>
      </c>
      <c r="AE3" s="47">
        <f>IF(ISERROR(P3+AA3+AD3),"",P3+AA3+AD3)</f>
        <v>3.9761999999999995</v>
      </c>
      <c r="AF3" s="49">
        <v>0</v>
      </c>
      <c r="AG3" s="47">
        <f t="shared" ref="AG3:AG8" si="0">IF(ISERROR(AQ3*AF3),"",AQ3*AF3)</f>
        <v>0</v>
      </c>
      <c r="AH3" s="49">
        <v>0</v>
      </c>
      <c r="AI3" s="47">
        <f t="shared" ref="AI3:AI8" si="1">IF(ISERROR(AQ3*AH3),"",AQ3*AH3)</f>
        <v>0</v>
      </c>
      <c r="AJ3" s="49">
        <v>0</v>
      </c>
      <c r="AK3" s="47">
        <f>IF(ISERROR(AQ3*AJ3),"",AQ3*AJ3)</f>
        <v>0</v>
      </c>
      <c r="AL3" s="49">
        <v>0</v>
      </c>
      <c r="AM3" s="47">
        <f>IF(ISERROR(P3*AL3),"",P3*AL3)</f>
        <v>0</v>
      </c>
      <c r="AN3" s="47">
        <f>IF(ISERROR(AG3+AI3+AK3+AM3),"",AG3+AI3+AK3+AM3)</f>
        <v>0</v>
      </c>
      <c r="AO3" s="47">
        <f>IF(ISERROR(P3+AN3),"",P3+AN3)</f>
        <v>3.3</v>
      </c>
      <c r="AP3" s="50">
        <f t="shared" ref="AP3:AP8" si="2">IF(ISERROR((AQ3-AO3)/AQ3),"",(AQ3-AO3)/AQ3)</f>
        <v>9.3032843204617355E-2</v>
      </c>
      <c r="AQ3" s="51">
        <v>3.6385000000000001</v>
      </c>
      <c r="AR3" s="42">
        <v>8505</v>
      </c>
      <c r="AS3" s="47">
        <f>IF(ISERROR(AO3*AR3),"",AO3*AR3)</f>
        <v>28066.5</v>
      </c>
      <c r="AT3" s="47">
        <f>IF(ISERROR(AQ3*AR3),"",AQ3*AR3)</f>
        <v>30945.442500000001</v>
      </c>
    </row>
    <row r="4" spans="1:46" s="52" customFormat="1" x14ac:dyDescent="0.35">
      <c r="A4" s="38">
        <v>2</v>
      </c>
      <c r="B4" s="39"/>
      <c r="C4" s="39"/>
      <c r="D4" s="39"/>
      <c r="E4" s="39" t="s">
        <v>51</v>
      </c>
      <c r="F4" s="40"/>
      <c r="G4" s="39" t="s">
        <v>52</v>
      </c>
      <c r="H4" s="39" t="s">
        <v>53</v>
      </c>
      <c r="I4" s="38" t="s">
        <v>54</v>
      </c>
      <c r="J4" s="39" t="s">
        <v>60</v>
      </c>
      <c r="K4" s="39" t="s">
        <v>56</v>
      </c>
      <c r="L4" s="39"/>
      <c r="M4" s="39"/>
      <c r="N4" s="39" t="s">
        <v>57</v>
      </c>
      <c r="O4" s="41">
        <v>3.95</v>
      </c>
      <c r="P4" s="41">
        <v>3.94</v>
      </c>
      <c r="Q4" s="39" t="s">
        <v>58</v>
      </c>
      <c r="R4" s="42">
        <v>42</v>
      </c>
      <c r="S4" s="42">
        <v>32</v>
      </c>
      <c r="T4" s="42">
        <v>25</v>
      </c>
      <c r="U4" s="43"/>
      <c r="V4" s="42">
        <v>6</v>
      </c>
      <c r="W4" s="44">
        <f t="shared" ref="W4:W8" si="3">IF(R4="","",R4*S4*T4/1000000)</f>
        <v>3.3599999999999998E-2</v>
      </c>
      <c r="X4" s="43">
        <v>56</v>
      </c>
      <c r="Y4" s="45">
        <f t="shared" ref="Y4:Y8" si="4">IF(V4="","",X4/W4*V4)</f>
        <v>10000</v>
      </c>
      <c r="Z4" s="46">
        <v>3000</v>
      </c>
      <c r="AA4" s="47">
        <f t="shared" ref="AA4:AA8" si="5">IF(ISERROR(Z4/Y4),"",Z4/Y4)</f>
        <v>0.3</v>
      </c>
      <c r="AB4" s="39" t="s">
        <v>59</v>
      </c>
      <c r="AC4" s="48">
        <v>0.114</v>
      </c>
      <c r="AD4" s="47">
        <f>IF(ISERROR(P4*AC4),"",P4*AC4)</f>
        <v>0.44916</v>
      </c>
      <c r="AE4" s="47">
        <f>IF(ISERROR(P4+AA4+AD4),"",P4+AA4+AD4)</f>
        <v>4.6891600000000002</v>
      </c>
      <c r="AF4" s="49">
        <v>0</v>
      </c>
      <c r="AG4" s="47">
        <f t="shared" si="0"/>
        <v>0</v>
      </c>
      <c r="AH4" s="49">
        <v>0</v>
      </c>
      <c r="AI4" s="47">
        <f t="shared" si="1"/>
        <v>0</v>
      </c>
      <c r="AJ4" s="49">
        <v>0</v>
      </c>
      <c r="AK4" s="47">
        <f t="shared" ref="AK4:AK8" si="6">IF(ISERROR(AQ4*AJ4),"",AQ4*AJ4)</f>
        <v>0</v>
      </c>
      <c r="AL4" s="49">
        <v>0</v>
      </c>
      <c r="AM4" s="47">
        <f>IF(ISERROR(P4*AL4),"",P4*AL4)</f>
        <v>0</v>
      </c>
      <c r="AN4" s="47">
        <f t="shared" ref="AN4:AN8" si="7">IF(ISERROR(AG4+AI4+AK4+AM4),"",AG4+AI4+AK4+AM4)</f>
        <v>0</v>
      </c>
      <c r="AO4" s="47">
        <f t="shared" ref="AO4:AO8" si="8">IF(ISERROR(P4+AN4),"",P4+AN4)</f>
        <v>3.94</v>
      </c>
      <c r="AP4" s="50">
        <f t="shared" si="2"/>
        <v>6.3799453486990607E-2</v>
      </c>
      <c r="AQ4" s="51">
        <v>4.2084999999999999</v>
      </c>
      <c r="AR4" s="42">
        <v>8505</v>
      </c>
      <c r="AS4" s="47">
        <f t="shared" ref="AS4:AS8" si="9">IF(ISERROR(AO4*AR4),"",AO4*AR4)</f>
        <v>33509.699999999997</v>
      </c>
      <c r="AT4" s="47">
        <f t="shared" ref="AT4:AT8" si="10">IF(ISERROR(AQ4*AR4),"",AQ4*AR4)</f>
        <v>35793.292499999996</v>
      </c>
    </row>
    <row r="5" spans="1:46" s="52" customFormat="1" x14ac:dyDescent="0.35">
      <c r="A5" s="38">
        <v>3</v>
      </c>
      <c r="B5" s="39"/>
      <c r="C5" s="39"/>
      <c r="D5" s="39"/>
      <c r="E5" s="39" t="s">
        <v>51</v>
      </c>
      <c r="F5" s="40"/>
      <c r="G5" s="39" t="s">
        <v>52</v>
      </c>
      <c r="H5" s="39" t="s">
        <v>53</v>
      </c>
      <c r="I5" s="38" t="s">
        <v>54</v>
      </c>
      <c r="J5" s="39" t="s">
        <v>55</v>
      </c>
      <c r="K5" s="39" t="s">
        <v>61</v>
      </c>
      <c r="L5" s="39"/>
      <c r="M5" s="39"/>
      <c r="N5" s="39" t="s">
        <v>57</v>
      </c>
      <c r="O5" s="41">
        <v>3.35</v>
      </c>
      <c r="P5" s="41">
        <v>3.3</v>
      </c>
      <c r="Q5" s="39" t="s">
        <v>58</v>
      </c>
      <c r="R5" s="42">
        <v>42</v>
      </c>
      <c r="S5" s="42">
        <v>32</v>
      </c>
      <c r="T5" s="42">
        <v>25</v>
      </c>
      <c r="U5" s="43"/>
      <c r="V5" s="42">
        <v>6</v>
      </c>
      <c r="W5" s="44">
        <f t="shared" si="3"/>
        <v>3.3599999999999998E-2</v>
      </c>
      <c r="X5" s="43">
        <v>56</v>
      </c>
      <c r="Y5" s="45">
        <f t="shared" si="4"/>
        <v>10000</v>
      </c>
      <c r="Z5" s="46">
        <v>3000</v>
      </c>
      <c r="AA5" s="47">
        <f t="shared" si="5"/>
        <v>0.3</v>
      </c>
      <c r="AB5" s="39" t="s">
        <v>59</v>
      </c>
      <c r="AC5" s="48">
        <v>0.114</v>
      </c>
      <c r="AD5" s="47">
        <f>IF(ISERROR(P5*AC5),"",P5*AC5)</f>
        <v>0.37619999999999998</v>
      </c>
      <c r="AE5" s="47">
        <f>IF(ISERROR(P5+AA5+AD5),"",P5+AA5+AD5)</f>
        <v>3.9761999999999995</v>
      </c>
      <c r="AF5" s="49">
        <v>0</v>
      </c>
      <c r="AG5" s="47">
        <f t="shared" si="0"/>
        <v>0</v>
      </c>
      <c r="AH5" s="49">
        <v>0</v>
      </c>
      <c r="AI5" s="47">
        <f t="shared" si="1"/>
        <v>0</v>
      </c>
      <c r="AJ5" s="49">
        <v>0</v>
      </c>
      <c r="AK5" s="47">
        <f t="shared" si="6"/>
        <v>0</v>
      </c>
      <c r="AL5" s="49">
        <v>0</v>
      </c>
      <c r="AM5" s="47">
        <f>IF(ISERROR(P5*AL5),"",P5*AL5)</f>
        <v>0</v>
      </c>
      <c r="AN5" s="47">
        <f t="shared" si="7"/>
        <v>0</v>
      </c>
      <c r="AO5" s="47">
        <f t="shared" si="8"/>
        <v>3.3</v>
      </c>
      <c r="AP5" s="50">
        <f t="shared" si="2"/>
        <v>9.3032843204617355E-2</v>
      </c>
      <c r="AQ5" s="51">
        <v>3.6385000000000001</v>
      </c>
      <c r="AR5" s="42">
        <v>8505</v>
      </c>
      <c r="AS5" s="47">
        <f t="shared" si="9"/>
        <v>28066.5</v>
      </c>
      <c r="AT5" s="47">
        <f t="shared" si="10"/>
        <v>30945.442500000001</v>
      </c>
    </row>
    <row r="6" spans="1:46" s="52" customFormat="1" x14ac:dyDescent="0.35">
      <c r="A6" s="38">
        <v>4</v>
      </c>
      <c r="B6" s="39"/>
      <c r="C6" s="39"/>
      <c r="D6" s="39"/>
      <c r="E6" s="39" t="s">
        <v>51</v>
      </c>
      <c r="F6" s="40"/>
      <c r="G6" s="39" t="s">
        <v>52</v>
      </c>
      <c r="H6" s="39" t="s">
        <v>53</v>
      </c>
      <c r="I6" s="38" t="s">
        <v>54</v>
      </c>
      <c r="J6" s="39" t="s">
        <v>60</v>
      </c>
      <c r="K6" s="39" t="s">
        <v>61</v>
      </c>
      <c r="L6" s="39"/>
      <c r="M6" s="39"/>
      <c r="N6" s="39" t="s">
        <v>57</v>
      </c>
      <c r="O6" s="41">
        <v>3.95</v>
      </c>
      <c r="P6" s="41">
        <v>3.94</v>
      </c>
      <c r="Q6" s="39" t="s">
        <v>58</v>
      </c>
      <c r="R6" s="42">
        <v>42</v>
      </c>
      <c r="S6" s="42">
        <v>32</v>
      </c>
      <c r="T6" s="42">
        <v>25</v>
      </c>
      <c r="U6" s="43"/>
      <c r="V6" s="42">
        <v>6</v>
      </c>
      <c r="W6" s="44">
        <f t="shared" si="3"/>
        <v>3.3599999999999998E-2</v>
      </c>
      <c r="X6" s="43">
        <v>56</v>
      </c>
      <c r="Y6" s="45">
        <f t="shared" si="4"/>
        <v>10000</v>
      </c>
      <c r="Z6" s="46">
        <v>3000</v>
      </c>
      <c r="AA6" s="47">
        <f t="shared" si="5"/>
        <v>0.3</v>
      </c>
      <c r="AB6" s="39" t="s">
        <v>59</v>
      </c>
      <c r="AC6" s="48">
        <v>0.114</v>
      </c>
      <c r="AD6" s="47">
        <f>IF(ISERROR(P6*AC6),"",P6*AC6)</f>
        <v>0.44916</v>
      </c>
      <c r="AE6" s="47">
        <f>IF(ISERROR(P6+AA6+AD6),"",P6+AA6+AD6)</f>
        <v>4.6891600000000002</v>
      </c>
      <c r="AF6" s="49">
        <v>0</v>
      </c>
      <c r="AG6" s="47">
        <f t="shared" si="0"/>
        <v>0</v>
      </c>
      <c r="AH6" s="49">
        <v>0</v>
      </c>
      <c r="AI6" s="47">
        <f t="shared" si="1"/>
        <v>0</v>
      </c>
      <c r="AJ6" s="49">
        <v>0</v>
      </c>
      <c r="AK6" s="47">
        <f t="shared" si="6"/>
        <v>0</v>
      </c>
      <c r="AL6" s="49">
        <v>0</v>
      </c>
      <c r="AM6" s="47">
        <f>IF(ISERROR(P6*AL6),"",P6*AL6)</f>
        <v>0</v>
      </c>
      <c r="AN6" s="47">
        <f t="shared" si="7"/>
        <v>0</v>
      </c>
      <c r="AO6" s="47">
        <f t="shared" si="8"/>
        <v>3.94</v>
      </c>
      <c r="AP6" s="50">
        <f t="shared" si="2"/>
        <v>6.3799453486990607E-2</v>
      </c>
      <c r="AQ6" s="51">
        <v>4.2084999999999999</v>
      </c>
      <c r="AR6" s="42">
        <v>8505</v>
      </c>
      <c r="AS6" s="47">
        <f t="shared" si="9"/>
        <v>33509.699999999997</v>
      </c>
      <c r="AT6" s="47">
        <f t="shared" si="10"/>
        <v>35793.292499999996</v>
      </c>
    </row>
    <row r="7" spans="1:46" s="52" customFormat="1" x14ac:dyDescent="0.35">
      <c r="A7" s="38">
        <v>5</v>
      </c>
      <c r="B7" s="39"/>
      <c r="C7" s="39"/>
      <c r="D7" s="39"/>
      <c r="E7" s="39" t="s">
        <v>51</v>
      </c>
      <c r="F7" s="40"/>
      <c r="G7" s="39" t="s">
        <v>52</v>
      </c>
      <c r="H7" s="39" t="s">
        <v>53</v>
      </c>
      <c r="I7" s="38" t="s">
        <v>54</v>
      </c>
      <c r="J7" s="39" t="s">
        <v>55</v>
      </c>
      <c r="K7" s="39" t="s">
        <v>62</v>
      </c>
      <c r="L7" s="39"/>
      <c r="M7" s="39"/>
      <c r="N7" s="39" t="s">
        <v>57</v>
      </c>
      <c r="O7" s="41">
        <v>3.35</v>
      </c>
      <c r="P7" s="41">
        <v>3.3</v>
      </c>
      <c r="Q7" s="39" t="s">
        <v>58</v>
      </c>
      <c r="R7" s="42">
        <v>42</v>
      </c>
      <c r="S7" s="42">
        <v>32</v>
      </c>
      <c r="T7" s="42">
        <v>25</v>
      </c>
      <c r="U7" s="43"/>
      <c r="V7" s="42">
        <v>6</v>
      </c>
      <c r="W7" s="44">
        <f t="shared" si="3"/>
        <v>3.3599999999999998E-2</v>
      </c>
      <c r="X7" s="43">
        <v>56</v>
      </c>
      <c r="Y7" s="45">
        <f t="shared" si="4"/>
        <v>10000</v>
      </c>
      <c r="Z7" s="46">
        <v>3000</v>
      </c>
      <c r="AA7" s="47">
        <f t="shared" si="5"/>
        <v>0.3</v>
      </c>
      <c r="AB7" s="39" t="s">
        <v>59</v>
      </c>
      <c r="AC7" s="48">
        <v>0.114</v>
      </c>
      <c r="AD7" s="47">
        <f>IF(ISERROR(P7*AC7),"",P7*AC7)</f>
        <v>0.37619999999999998</v>
      </c>
      <c r="AE7" s="47">
        <f>IF(ISERROR(P7+AA7+AD7),"",P7+AA7+AD7)</f>
        <v>3.9761999999999995</v>
      </c>
      <c r="AF7" s="49">
        <v>0</v>
      </c>
      <c r="AG7" s="47">
        <f t="shared" si="0"/>
        <v>0</v>
      </c>
      <c r="AH7" s="49">
        <v>0</v>
      </c>
      <c r="AI7" s="47">
        <f t="shared" si="1"/>
        <v>0</v>
      </c>
      <c r="AJ7" s="49">
        <v>0</v>
      </c>
      <c r="AK7" s="47">
        <f t="shared" si="6"/>
        <v>0</v>
      </c>
      <c r="AL7" s="49">
        <v>0</v>
      </c>
      <c r="AM7" s="47">
        <f>IF(ISERROR(P7*AL7),"",P7*AL7)</f>
        <v>0</v>
      </c>
      <c r="AN7" s="47">
        <f t="shared" si="7"/>
        <v>0</v>
      </c>
      <c r="AO7" s="47">
        <f t="shared" si="8"/>
        <v>3.3</v>
      </c>
      <c r="AP7" s="50">
        <f t="shared" si="2"/>
        <v>9.3032843204617355E-2</v>
      </c>
      <c r="AQ7" s="51">
        <v>3.6385000000000001</v>
      </c>
      <c r="AR7" s="42">
        <v>8505</v>
      </c>
      <c r="AS7" s="47">
        <f t="shared" si="9"/>
        <v>28066.5</v>
      </c>
      <c r="AT7" s="47">
        <f t="shared" si="10"/>
        <v>30945.442500000001</v>
      </c>
    </row>
    <row r="8" spans="1:46" s="52" customFormat="1" x14ac:dyDescent="0.35">
      <c r="A8" s="38">
        <v>6</v>
      </c>
      <c r="B8" s="39"/>
      <c r="C8" s="39"/>
      <c r="D8" s="39"/>
      <c r="E8" s="39" t="s">
        <v>51</v>
      </c>
      <c r="F8" s="40"/>
      <c r="G8" s="39" t="s">
        <v>52</v>
      </c>
      <c r="H8" s="39" t="s">
        <v>53</v>
      </c>
      <c r="I8" s="38" t="s">
        <v>54</v>
      </c>
      <c r="J8" s="39" t="s">
        <v>60</v>
      </c>
      <c r="K8" s="39" t="s">
        <v>62</v>
      </c>
      <c r="L8" s="39"/>
      <c r="M8" s="39"/>
      <c r="N8" s="39" t="s">
        <v>57</v>
      </c>
      <c r="O8" s="41">
        <v>3.95</v>
      </c>
      <c r="P8" s="41">
        <v>3.94</v>
      </c>
      <c r="Q8" s="39" t="s">
        <v>58</v>
      </c>
      <c r="R8" s="42">
        <v>42</v>
      </c>
      <c r="S8" s="42">
        <v>32</v>
      </c>
      <c r="T8" s="42">
        <v>25</v>
      </c>
      <c r="U8" s="43"/>
      <c r="V8" s="42">
        <v>6</v>
      </c>
      <c r="W8" s="44">
        <f t="shared" si="3"/>
        <v>3.3599999999999998E-2</v>
      </c>
      <c r="X8" s="43">
        <v>56</v>
      </c>
      <c r="Y8" s="45">
        <f t="shared" si="4"/>
        <v>10000</v>
      </c>
      <c r="Z8" s="46">
        <v>3000</v>
      </c>
      <c r="AA8" s="47">
        <f t="shared" si="5"/>
        <v>0.3</v>
      </c>
      <c r="AB8" s="39" t="s">
        <v>59</v>
      </c>
      <c r="AC8" s="48">
        <v>0.114</v>
      </c>
      <c r="AD8" s="47">
        <f>IF(ISERROR(P8*AC8),"",P8*AC8)</f>
        <v>0.44916</v>
      </c>
      <c r="AE8" s="47">
        <f>IF(ISERROR(P8+AA8+AD8),"",P8+AA8+AD8)</f>
        <v>4.6891600000000002</v>
      </c>
      <c r="AF8" s="49">
        <v>0</v>
      </c>
      <c r="AG8" s="47">
        <f t="shared" si="0"/>
        <v>0</v>
      </c>
      <c r="AH8" s="49">
        <v>0</v>
      </c>
      <c r="AI8" s="47">
        <f t="shared" si="1"/>
        <v>0</v>
      </c>
      <c r="AJ8" s="49">
        <v>0</v>
      </c>
      <c r="AK8" s="47">
        <f t="shared" si="6"/>
        <v>0</v>
      </c>
      <c r="AL8" s="49">
        <v>0</v>
      </c>
      <c r="AM8" s="47">
        <f>IF(ISERROR(P8*AL8),"",P8*AL8)</f>
        <v>0</v>
      </c>
      <c r="AN8" s="47">
        <f t="shared" si="7"/>
        <v>0</v>
      </c>
      <c r="AO8" s="47">
        <f t="shared" si="8"/>
        <v>3.94</v>
      </c>
      <c r="AP8" s="50">
        <f t="shared" si="2"/>
        <v>6.3799453486990607E-2</v>
      </c>
      <c r="AQ8" s="51">
        <v>4.2084999999999999</v>
      </c>
      <c r="AR8" s="42">
        <v>8505</v>
      </c>
      <c r="AS8" s="47">
        <f t="shared" si="9"/>
        <v>33509.699999999997</v>
      </c>
      <c r="AT8" s="47">
        <f t="shared" si="10"/>
        <v>35793.292499999996</v>
      </c>
    </row>
    <row r="9" spans="1:46" x14ac:dyDescent="0.35">
      <c r="AP9" s="4"/>
      <c r="AR9" s="54"/>
    </row>
  </sheetData>
  <sheetProtection insertRows="0" deleteRows="0" sort="0"/>
  <protectedRanges>
    <protectedRange sqref="AA3:AA6 R7:U8 W3:Y8 AA7:AC8 R9:AG9 AD3:AG8 AH3:AP9 R10:AQ212 A3:Q212 AR7:AR9" name="Range1"/>
    <protectedRange sqref="R3:U6" name="Range1_2"/>
    <protectedRange sqref="Z3:Z8" name="Range1_3"/>
    <protectedRange sqref="AB3:AC6" name="Range1_4"/>
    <protectedRange sqref="AR3:AR6" name="Range1_6"/>
  </protectedRanges>
  <mergeCells count="4">
    <mergeCell ref="Q1:AA1"/>
    <mergeCell ref="AB1:AD1"/>
    <mergeCell ref="AF1:AN1"/>
    <mergeCell ref="AO1:AQ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2025-05-13T00:30:32Z</dcterms:created>
  <dcterms:modified xsi:type="dcterms:W3CDTF">2025-05-13T00:31:14Z</dcterms:modified>
</cp:coreProperties>
</file>