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zhuwenting\Desktop\"/>
    </mc:Choice>
  </mc:AlternateContent>
  <xr:revisionPtr revIDLastSave="0" documentId="13_ncr:1_{8C84D711-BBB8-4FC3-94B8-13453EEFE913}" xr6:coauthVersionLast="47" xr6:coauthVersionMax="47" xr10:uidLastSave="{00000000-0000-0000-0000-000000000000}"/>
  <bookViews>
    <workbookView xWindow="-120" yWindow="-120" windowWidth="29040" windowHeight="15840" xr2:uid="{1263B413-FF8D-4B8D-A197-69E76A013A5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1" i="1" l="1"/>
  <c r="AA21" i="1"/>
  <c r="AB21" i="1" s="1"/>
  <c r="AD21" i="1" s="1"/>
  <c r="AH21" i="1" s="1"/>
  <c r="AG21" i="1"/>
  <c r="AJ21" i="1"/>
  <c r="AL21" i="1"/>
  <c r="AR21" i="1" s="1"/>
  <c r="AN21" i="1"/>
  <c r="AQ21" i="1"/>
  <c r="AU21" i="1"/>
  <c r="R21" i="1"/>
  <c r="BA20" i="1"/>
  <c r="AA20" i="1"/>
  <c r="AB20" i="1" s="1"/>
  <c r="AD20" i="1" s="1"/>
  <c r="AH20" i="1" s="1"/>
  <c r="AS20" i="1" s="1"/>
  <c r="AT20" i="1" s="1"/>
  <c r="AZ20" i="1" s="1"/>
  <c r="AG20" i="1"/>
  <c r="AJ20" i="1"/>
  <c r="AL20" i="1"/>
  <c r="AR20" i="1" s="1"/>
  <c r="AN20" i="1"/>
  <c r="AQ20" i="1"/>
  <c r="AU20" i="1"/>
  <c r="R20" i="1"/>
  <c r="BA19" i="1"/>
  <c r="AA19" i="1"/>
  <c r="AB19" i="1"/>
  <c r="AD19" i="1"/>
  <c r="AH19" i="1" s="1"/>
  <c r="AG19" i="1"/>
  <c r="AJ19" i="1"/>
  <c r="AL19" i="1"/>
  <c r="AR19" i="1" s="1"/>
  <c r="AN19" i="1"/>
  <c r="AQ19" i="1"/>
  <c r="AU19" i="1"/>
  <c r="R19" i="1"/>
  <c r="BA18" i="1"/>
  <c r="AA18" i="1"/>
  <c r="AB18" i="1"/>
  <c r="AD18" i="1"/>
  <c r="AH18" i="1" s="1"/>
  <c r="AG18" i="1"/>
  <c r="AJ18" i="1"/>
  <c r="AL18" i="1"/>
  <c r="AR18" i="1" s="1"/>
  <c r="AN18" i="1"/>
  <c r="AQ18" i="1"/>
  <c r="AU18" i="1"/>
  <c r="R18" i="1"/>
  <c r="BA17" i="1"/>
  <c r="AA17" i="1"/>
  <c r="AB17" i="1"/>
  <c r="AD17" i="1"/>
  <c r="AH17" i="1" s="1"/>
  <c r="AS17" i="1" s="1"/>
  <c r="AT17" i="1" s="1"/>
  <c r="AZ17" i="1" s="1"/>
  <c r="AG17" i="1"/>
  <c r="AJ17" i="1"/>
  <c r="AL17" i="1"/>
  <c r="AR17" i="1" s="1"/>
  <c r="AN17" i="1"/>
  <c r="AQ17" i="1"/>
  <c r="AU17" i="1"/>
  <c r="R17" i="1"/>
  <c r="BA16" i="1"/>
  <c r="AA16" i="1"/>
  <c r="AB16" i="1"/>
  <c r="AD16" i="1"/>
  <c r="AH16" i="1" s="1"/>
  <c r="AS16" i="1" s="1"/>
  <c r="AT16" i="1" s="1"/>
  <c r="AZ16" i="1" s="1"/>
  <c r="AG16" i="1"/>
  <c r="AJ16" i="1"/>
  <c r="AL16" i="1"/>
  <c r="AR16" i="1" s="1"/>
  <c r="AN16" i="1"/>
  <c r="AQ16" i="1"/>
  <c r="AU16" i="1"/>
  <c r="R16" i="1"/>
  <c r="BA15" i="1"/>
  <c r="AA15" i="1"/>
  <c r="AB15" i="1"/>
  <c r="AD15" i="1"/>
  <c r="AH15" i="1" s="1"/>
  <c r="AG15" i="1"/>
  <c r="AJ15" i="1"/>
  <c r="AL15" i="1"/>
  <c r="AR15" i="1" s="1"/>
  <c r="AN15" i="1"/>
  <c r="AQ15" i="1"/>
  <c r="AU15" i="1"/>
  <c r="R15" i="1"/>
  <c r="BA14" i="1"/>
  <c r="AA14" i="1"/>
  <c r="AB14" i="1"/>
  <c r="AD14" i="1"/>
  <c r="AH14" i="1" s="1"/>
  <c r="AG14" i="1"/>
  <c r="AJ14" i="1"/>
  <c r="AL14" i="1"/>
  <c r="AR14" i="1" s="1"/>
  <c r="AN14" i="1"/>
  <c r="AQ14" i="1"/>
  <c r="AU14" i="1"/>
  <c r="R14" i="1"/>
  <c r="BA13" i="1"/>
  <c r="AA13" i="1"/>
  <c r="AB13" i="1"/>
  <c r="AD13" i="1"/>
  <c r="AH13" i="1" s="1"/>
  <c r="AS13" i="1" s="1"/>
  <c r="AT13" i="1" s="1"/>
  <c r="AZ13" i="1" s="1"/>
  <c r="AG13" i="1"/>
  <c r="AJ13" i="1"/>
  <c r="AL13" i="1"/>
  <c r="AR13" i="1" s="1"/>
  <c r="AN13" i="1"/>
  <c r="AQ13" i="1"/>
  <c r="AU13" i="1"/>
  <c r="R13" i="1"/>
  <c r="BA12" i="1"/>
  <c r="AA12" i="1"/>
  <c r="AB12" i="1"/>
  <c r="AD12" i="1"/>
  <c r="AH12" i="1" s="1"/>
  <c r="AS12" i="1" s="1"/>
  <c r="AT12" i="1" s="1"/>
  <c r="AZ12" i="1" s="1"/>
  <c r="AG12" i="1"/>
  <c r="AJ12" i="1"/>
  <c r="AL12" i="1"/>
  <c r="AR12" i="1" s="1"/>
  <c r="AN12" i="1"/>
  <c r="AQ12" i="1"/>
  <c r="AU12" i="1"/>
  <c r="R12" i="1"/>
  <c r="BA11" i="1"/>
  <c r="AA11" i="1"/>
  <c r="AB11" i="1"/>
  <c r="AD11" i="1"/>
  <c r="AH11" i="1" s="1"/>
  <c r="AG11" i="1"/>
  <c r="AJ11" i="1"/>
  <c r="AL11" i="1"/>
  <c r="AR11" i="1" s="1"/>
  <c r="AN11" i="1"/>
  <c r="AQ11" i="1"/>
  <c r="AU11" i="1"/>
  <c r="R11" i="1"/>
  <c r="BA10" i="1"/>
  <c r="AA10" i="1"/>
  <c r="AB10" i="1"/>
  <c r="AD10" i="1"/>
  <c r="AH10" i="1" s="1"/>
  <c r="AG10" i="1"/>
  <c r="AJ10" i="1"/>
  <c r="AL10" i="1"/>
  <c r="AR10" i="1" s="1"/>
  <c r="AN10" i="1"/>
  <c r="AQ10" i="1"/>
  <c r="AU10" i="1"/>
  <c r="R10" i="1"/>
  <c r="BA9" i="1"/>
  <c r="AA9" i="1"/>
  <c r="AB9" i="1"/>
  <c r="AD9" i="1"/>
  <c r="AH9" i="1" s="1"/>
  <c r="AS9" i="1" s="1"/>
  <c r="AT9" i="1" s="1"/>
  <c r="AZ9" i="1" s="1"/>
  <c r="AG9" i="1"/>
  <c r="AJ9" i="1"/>
  <c r="AL9" i="1"/>
  <c r="AR9" i="1" s="1"/>
  <c r="AN9" i="1"/>
  <c r="AQ9" i="1"/>
  <c r="AU9" i="1"/>
  <c r="R9" i="1"/>
  <c r="BA8" i="1"/>
  <c r="AA8" i="1"/>
  <c r="AB8" i="1"/>
  <c r="AD8" i="1"/>
  <c r="AH8" i="1" s="1"/>
  <c r="AS8" i="1" s="1"/>
  <c r="AT8" i="1" s="1"/>
  <c r="AZ8" i="1" s="1"/>
  <c r="AG8" i="1"/>
  <c r="AJ8" i="1"/>
  <c r="AL8" i="1"/>
  <c r="AR8" i="1" s="1"/>
  <c r="AN8" i="1"/>
  <c r="AQ8" i="1"/>
  <c r="AU8" i="1"/>
  <c r="R8" i="1"/>
  <c r="BA7" i="1"/>
  <c r="AA7" i="1"/>
  <c r="AB7" i="1"/>
  <c r="AD7" i="1"/>
  <c r="AH7" i="1" s="1"/>
  <c r="AG7" i="1"/>
  <c r="AJ7" i="1"/>
  <c r="AL7" i="1"/>
  <c r="AR7" i="1" s="1"/>
  <c r="AN7" i="1"/>
  <c r="AQ7" i="1"/>
  <c r="AU7" i="1"/>
  <c r="R7" i="1"/>
  <c r="BA6" i="1"/>
  <c r="AA6" i="1"/>
  <c r="AB6" i="1"/>
  <c r="AD6" i="1"/>
  <c r="AH6" i="1" s="1"/>
  <c r="AG6" i="1"/>
  <c r="AJ6" i="1"/>
  <c r="AL6" i="1"/>
  <c r="AR6" i="1" s="1"/>
  <c r="AN6" i="1"/>
  <c r="AQ6" i="1"/>
  <c r="AU6" i="1"/>
  <c r="R6" i="1"/>
  <c r="BA5" i="1"/>
  <c r="AA5" i="1"/>
  <c r="AB5" i="1"/>
  <c r="AD5" i="1"/>
  <c r="AH5" i="1" s="1"/>
  <c r="AS5" i="1" s="1"/>
  <c r="AT5" i="1" s="1"/>
  <c r="AZ5" i="1" s="1"/>
  <c r="AG5" i="1"/>
  <c r="AJ5" i="1"/>
  <c r="AR5" i="1" s="1"/>
  <c r="AL5" i="1"/>
  <c r="AN5" i="1"/>
  <c r="AQ5" i="1"/>
  <c r="AU5" i="1"/>
  <c r="R5" i="1"/>
  <c r="BA4" i="1"/>
  <c r="AA4" i="1"/>
  <c r="AB4" i="1"/>
  <c r="AD4" i="1"/>
  <c r="AH4" i="1" s="1"/>
  <c r="AS4" i="1" s="1"/>
  <c r="AT4" i="1" s="1"/>
  <c r="AZ4" i="1" s="1"/>
  <c r="AG4" i="1"/>
  <c r="AJ4" i="1"/>
  <c r="AL4" i="1"/>
  <c r="AR4" i="1" s="1"/>
  <c r="AN4" i="1"/>
  <c r="AQ4" i="1"/>
  <c r="AU4" i="1"/>
  <c r="R4" i="1"/>
  <c r="BA3" i="1"/>
  <c r="AA3" i="1"/>
  <c r="AB3" i="1"/>
  <c r="AD3" i="1"/>
  <c r="AH3" i="1" s="1"/>
  <c r="AG3" i="1"/>
  <c r="AJ3" i="1"/>
  <c r="AR3" i="1" s="1"/>
  <c r="AL3" i="1"/>
  <c r="AN3" i="1"/>
  <c r="AQ3" i="1"/>
  <c r="AU3" i="1"/>
  <c r="R3" i="1"/>
  <c r="BA2" i="1"/>
  <c r="AA2" i="1"/>
  <c r="AB2" i="1"/>
  <c r="AD2" i="1"/>
  <c r="AH2" i="1" s="1"/>
  <c r="AG2" i="1"/>
  <c r="AJ2" i="1"/>
  <c r="AL2" i="1"/>
  <c r="AR2" i="1" s="1"/>
  <c r="AN2" i="1"/>
  <c r="AQ2" i="1"/>
  <c r="AU2" i="1"/>
  <c r="R2" i="1"/>
  <c r="AS3" i="1" l="1"/>
  <c r="AT3" i="1" s="1"/>
  <c r="AZ3" i="1" s="1"/>
  <c r="AS7" i="1"/>
  <c r="AT7" i="1" s="1"/>
  <c r="AZ7" i="1" s="1"/>
  <c r="AS11" i="1"/>
  <c r="AT11" i="1" s="1"/>
  <c r="AZ11" i="1" s="1"/>
  <c r="AS15" i="1"/>
  <c r="AT15" i="1" s="1"/>
  <c r="AZ15" i="1" s="1"/>
  <c r="AS19" i="1"/>
  <c r="AT19" i="1" s="1"/>
  <c r="AZ19" i="1" s="1"/>
  <c r="AS21" i="1"/>
  <c r="AT21" i="1" s="1"/>
  <c r="AZ21" i="1" s="1"/>
  <c r="AS2" i="1"/>
  <c r="AT2" i="1" s="1"/>
  <c r="AZ2" i="1" s="1"/>
  <c r="AS6" i="1"/>
  <c r="AT6" i="1" s="1"/>
  <c r="AZ6" i="1" s="1"/>
  <c r="AS10" i="1"/>
  <c r="AT10" i="1" s="1"/>
  <c r="AZ10" i="1" s="1"/>
  <c r="AS14" i="1"/>
  <c r="AT14" i="1" s="1"/>
  <c r="AZ14" i="1" s="1"/>
  <c r="AS18" i="1"/>
  <c r="AT18" i="1" s="1"/>
  <c r="A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<sst xmlns="http://schemas.openxmlformats.org/spreadsheetml/2006/main" count="235" uniqueCount="96">
  <si>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</si>
  <si>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</si>
  <si>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</si>
  <si>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</si>
  <si>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</si>
  <si>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</si>
  <si>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</si>
  <si>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</si>
  <si>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</si>
  <si>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</si>
  <si>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</si>
  <si>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</si>
  <si>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</si>
  <si>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</si>
  <si>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</si>
  <si>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</si>
  <si>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</si>
  <si>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</si>
  <si>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</si>
  <si>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</si>
  <si>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</si>
  <si>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</si>
  <si>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</si>
  <si>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</si>
  <si>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</si>
  <si>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</si>
  <si>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</si>
  <si>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</si>
  <si>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</si>
  <si>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</si>
  <si>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</si>
  <si>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</si>
  <si>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</si>
  <si>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</si>
  <si>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</si>
  <si>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</si>
  <si>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</si>
  <si>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</si>
  <si>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</si>
  <si>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</si>
  <si>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</si>
  <si>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</si>
  <si>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</si>
  <si>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</si>
  <si>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</si>
  <si>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</si>
  <si>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</si>
  <si>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</si>
  <si>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</si>
  <si>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</si>
  <si>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</si>
  <si>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</si>
  <si>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</si>
  <si>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</si>
  <si>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</si>
  <si>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</si>
  <si>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</si>
  <si>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</si>
  <si>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</si>
  <si>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</si>
  <si>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</si>
  <si>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</si>
  <si>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</si>
  <si>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</si>
  <si>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</si>
  <si>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</si>
  <si>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</si>
  <si>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</si>
  <si>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</si>
  <si>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</si>
  <si>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</si>
  <si>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</si>
  <si>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</si>
  <si>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</si>
  <si>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</si>
  <si>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</si>
  <si>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</si>
  <si>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</si>
  <si>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</si>
  <si>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</si>
  <si>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</si>
  <si>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</si>
  <si>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</si>
  <si>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</si>
  <si>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</si>
  <si>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</si>
  <si>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</si>
  <si>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</si>
  <si>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</si>
  <si>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</si>
  <si>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</si>
  <si>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</si>
  <si>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</si>
  <si>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</si>
  <si>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</si>
  <si>
    <t>COVERLET&amp;BEDSPREAD(13)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</si>
</sst>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[$¥-478]#,##0.00"/>
    <numFmt numFmtId="178" formatCode="&quot;$&quot;#,##0.00"/>
    <numFmt numFmtId="179" formatCode="[$￥-804]#,##0.00;[Red][$￥-804]#,##0.00"/>
    <numFmt numFmtId="180" formatCode="0.0"/>
    <numFmt numFmtId="181" formatCode="0.0%"/>
  </numFmts>
  <fonts count="11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等线"/>
      <family val="2"/>
      <scheme val="minor"/>
    </font>
    <font>
      <sz val="10"/>
      <name val="Aptos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76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4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8" fontId="6" fillId="2" borderId="2" xfId="1" applyNumberFormat="1" applyFont="1" applyFill="1" applyBorder="1" applyAlignment="1">
      <alignment wrapText="1"/>
    </xf>
    <xf numFmtId="178" fontId="3" fillId="6" borderId="1" xfId="0" applyNumberFormat="1" applyFont="1" applyFill="1" applyBorder="1" applyAlignment="1">
      <alignment horizontal="center" wrapText="1"/>
    </xf>
    <xf numFmtId="178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1" applyNumberFormat="1" applyFont="1" applyBorder="1" applyAlignment="1">
      <alignment wrapText="1"/>
    </xf>
    <xf numFmtId="1" fontId="6" fillId="0" borderId="2" xfId="1" applyNumberFormat="1" applyFont="1" applyBorder="1" applyAlignment="1">
      <alignment wrapText="1"/>
    </xf>
    <xf numFmtId="178" fontId="6" fillId="0" borderId="2" xfId="1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8" fontId="6" fillId="5" borderId="2" xfId="1" applyNumberFormat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0" fontId="6" fillId="3" borderId="2" xfId="1" applyNumberFormat="1" applyFont="1" applyFill="1" applyBorder="1" applyAlignment="1">
      <alignment wrapText="1"/>
    </xf>
    <xf numFmtId="178" fontId="7" fillId="7" borderId="2" xfId="1" applyNumberFormat="1" applyFont="1" applyFill="1" applyBorder="1" applyAlignment="1">
      <alignment wrapText="1"/>
    </xf>
    <xf numFmtId="178" fontId="3" fillId="3" borderId="2" xfId="0" applyNumberFormat="1" applyFont="1" applyFill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179" fontId="0" fillId="0" borderId="2" xfId="0" applyNumberFormat="1" applyBorder="1"/>
    <xf numFmtId="178" fontId="0" fillId="8" borderId="2" xfId="2" applyNumberFormat="1" applyFont="1" applyFill="1" applyBorder="1" applyAlignment="1"/>
    <xf numFmtId="178" fontId="0" fillId="0" borderId="1" xfId="0" applyNumberFormat="1" applyBorder="1"/>
    <xf numFmtId="178" fontId="0" fillId="0" borderId="2" xfId="0" applyNumberFormat="1" applyBorder="1"/>
    <xf numFmtId="180" fontId="8" fillId="0" borderId="2" xfId="3" applyNumberFormat="1" applyFont="1" applyBorder="1" applyAlignment="1">
      <alignment wrapText="1"/>
    </xf>
    <xf numFmtId="1" fontId="2" fillId="0" borderId="2" xfId="0" applyNumberFormat="1" applyFon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178" fontId="0" fillId="8" borderId="2" xfId="0" applyNumberFormat="1" applyFill="1" applyBorder="1"/>
    <xf numFmtId="181" fontId="0" fillId="0" borderId="2" xfId="0" applyNumberFormat="1" applyBorder="1"/>
    <xf numFmtId="10" fontId="0" fillId="0" borderId="2" xfId="0" applyNumberFormat="1" applyBorder="1"/>
    <xf numFmtId="10" fontId="0" fillId="8" borderId="2" xfId="4" applyNumberFormat="1" applyFont="1" applyFill="1" applyBorder="1" applyAlignment="1"/>
    <xf numFmtId="1" fontId="0" fillId="0" borderId="2" xfId="0" applyNumberFormat="1" applyBorder="1"/>
    <xf numFmtId="180" fontId="9" fillId="0" borderId="2" xfId="3" applyNumberFormat="1" applyFont="1" applyBorder="1" applyAlignment="1">
      <alignment wrapText="1"/>
    </xf>
  </cellXfs>
  <cellStyles count="5">
    <cellStyle name="Currency 2" xfId="2" xr:uid="{A7258101-70B8-4829-9F17-B93276D9784F}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22"/>
  <sheetViews>
    <sheetView tabSelected="1" workbookViewId="0">
      <selection activeCell="F26" sqref="F26"/>
    </sheetView>
  </sheetViews>
  <sheetFormatPr defaultColWidth="9.140625" defaultRowHeight="15"/>
  <cols>
    <col min="1" max="1" width="9.140625" style="1"/>
    <col min="2" max="2" width="8.85546875" style="2" customWidth="1"/>
    <col min="3" max="3" width="7.140625" style="1" customWidth="1"/>
    <col min="4" max="4" width="8.42578125" style="1" customWidth="1"/>
    <col min="5" max="6" width="7.85546875" style="1" customWidth="1"/>
    <col min="7" max="7" width="17.5703125" style="1" customWidth="1"/>
    <col min="8" max="8" width="7.5703125" style="1" customWidth="1"/>
    <col min="9" max="9" width="7.42578125" style="1" customWidth="1"/>
    <col min="10" max="10" width="8.5703125" style="1" customWidth="1"/>
    <col min="11" max="11" width="7" style="1" customWidth="1"/>
    <col min="12" max="13" width="6.140625" style="1" customWidth="1"/>
    <col min="14" max="14" width="6.85546875" style="1" customWidth="1"/>
    <col min="15" max="15" width="5.5703125" style="1" customWidth="1"/>
    <col min="16" max="16" width="9.7109375" style="3" customWidth="1"/>
    <col min="17" max="17" width="8" style="4" customWidth="1"/>
    <col min="18" max="18" width="12" style="5" customWidth="1"/>
    <col min="19" max="19" width="8.570312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7.85546875" style="1" customWidth="1"/>
    <col min="32" max="32" width="8.42578125" style="7" customWidth="1"/>
    <col min="33" max="33" width="9" style="5" customWidth="1"/>
    <col min="34" max="34" width="8.42578125" style="5" customWidth="1"/>
    <col min="35" max="35" width="7.85546875" style="7" customWidth="1"/>
    <col min="36" max="36" width="5.85546875" style="5" customWidth="1"/>
    <col min="37" max="37" width="8.140625" style="7" customWidth="1"/>
    <col min="38" max="38" width="9.28515625" style="5" customWidth="1"/>
    <col min="39" max="39" width="11.5703125" style="7" customWidth="1"/>
    <col min="40" max="40" width="10.85546875" style="5" customWidth="1"/>
    <col min="41" max="41" width="9.5703125" style="1" customWidth="1"/>
    <col min="42" max="42" width="9.5703125" style="7" customWidth="1"/>
    <col min="43" max="43" width="10" style="5" customWidth="1"/>
    <col min="44" max="44" width="9.5703125" style="5" customWidth="1"/>
    <col min="45" max="45" width="11.85546875" style="5" customWidth="1"/>
    <col min="46" max="46" width="7.140625" style="7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7" customWidth="1"/>
    <col min="51" max="51" width="12.140625" style="5" customWidth="1"/>
    <col min="52" max="52" width="11.85546875" style="1" customWidth="1"/>
    <col min="53" max="53" width="13.42578125" style="1" customWidth="1"/>
    <col min="54" max="54" width="9.140625" style="1"/>
    <col min="55" max="56" width="9.140625" style="5"/>
    <col min="57" max="16384" width="9.140625" style="1"/>
  </cols>
  <sheetData>
    <row r="1" spans="1:56" ht="68.099999999999994" customHeight="1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9" t="s">
        <v>28</v>
      </c>
      <c r="AD1" s="23" t="s">
        <v>29</v>
      </c>
      <c r="AE1" s="9" t="s">
        <v>30</v>
      </c>
      <c r="AF1" s="24" t="s">
        <v>31</v>
      </c>
      <c r="AG1" s="25" t="s">
        <v>32</v>
      </c>
      <c r="AH1" s="23" t="s">
        <v>33</v>
      </c>
      <c r="AI1" s="24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18" t="s">
        <v>40</v>
      </c>
      <c r="AP1" s="24" t="s">
        <v>41</v>
      </c>
      <c r="AQ1" s="23" t="s">
        <v>42</v>
      </c>
      <c r="AR1" s="23" t="s">
        <v>43</v>
      </c>
      <c r="AS1" s="26" t="s">
        <v>44</v>
      </c>
      <c r="AT1" s="27" t="s">
        <v>45</v>
      </c>
      <c r="AU1" s="26" t="s">
        <v>46</v>
      </c>
      <c r="AV1" s="28" t="s">
        <v>47</v>
      </c>
      <c r="AW1" s="29" t="s">
        <v>48</v>
      </c>
      <c r="AX1" s="29" t="s">
        <v>49</v>
      </c>
      <c r="AY1" s="9" t="s">
        <v>50</v>
      </c>
      <c r="AZ1" s="30" t="s">
        <v>51</v>
      </c>
      <c r="BA1" s="30" t="s">
        <v>52</v>
      </c>
      <c r="BC1" s="1"/>
      <c r="BD1" s="1"/>
    </row>
    <row r="2" spans="1:56" customFormat="1">
      <c r="A2" s="31"/>
      <c r="B2" s="32">
        <v>1</v>
      </c>
      <c r="C2" s="31"/>
      <c r="D2" s="31"/>
      <c r="E2" s="31" t="s">
        <v>53</v>
      </c>
      <c r="F2" s="31"/>
      <c r="G2" s="31" t="s">
        <v>95</v>
      </c>
      <c r="H2" s="33" t="s">
        <v>54</v>
      </c>
      <c r="I2" s="31" t="s">
        <v>55</v>
      </c>
      <c r="J2" s="31" t="s">
        <v>56</v>
      </c>
      <c r="K2" s="34" t="s">
        <v>57</v>
      </c>
      <c r="L2" s="31" t="s">
        <v>58</v>
      </c>
      <c r="M2" s="31"/>
      <c r="N2" s="31"/>
      <c r="O2" s="31"/>
      <c r="P2" s="33">
        <v>66.8</v>
      </c>
      <c r="Q2" s="33">
        <v>8.1999999999999993</v>
      </c>
      <c r="R2" s="35">
        <f>IF(ISERROR(P2/Q2),"",P2/Q2)</f>
        <v>8.1463414634146343</v>
      </c>
      <c r="S2" s="36">
        <v>8.1463414634146343</v>
      </c>
      <c r="T2" s="37"/>
      <c r="U2" s="31"/>
      <c r="V2" s="38">
        <v>45</v>
      </c>
      <c r="W2" s="38">
        <v>43</v>
      </c>
      <c r="X2" s="38">
        <v>25</v>
      </c>
      <c r="Y2" s="33"/>
      <c r="Z2" s="39">
        <v>2</v>
      </c>
      <c r="AA2" s="40">
        <f>IF(V2="","",V2*W2*X2/1000000)</f>
        <v>4.8375000000000001E-2</v>
      </c>
      <c r="AB2" s="41">
        <f>IF(Z2="","",65/AA2*Z2)</f>
        <v>2687.3385012919898</v>
      </c>
      <c r="AC2" s="31">
        <v>2000</v>
      </c>
      <c r="AD2" s="42">
        <f>IF(ISERROR(AC2/AB2),"",AC2/AB2)</f>
        <v>0.74423076923076914</v>
      </c>
      <c r="AE2" s="34" t="s">
        <v>59</v>
      </c>
      <c r="AF2" s="43">
        <v>0.32800000000000001</v>
      </c>
      <c r="AG2" s="42">
        <f>IF(ISERROR(S2*AF2),"",S2*AF2)</f>
        <v>2.6720000000000002</v>
      </c>
      <c r="AH2" s="42">
        <f t="shared" ref="AH2:AH21" si="0">IF(ISERROR(S2+AD2+AG2),"",S2+AD2+AG2)</f>
        <v>11.562572232645405</v>
      </c>
      <c r="AI2" s="44">
        <v>0</v>
      </c>
      <c r="AJ2" s="42">
        <f t="shared" ref="AJ2:AJ21" si="1">IF(ISERROR(AV2*AI2),"",AV2*AI2)</f>
        <v>0</v>
      </c>
      <c r="AK2" s="44">
        <v>0</v>
      </c>
      <c r="AL2" s="42">
        <f t="shared" ref="AL2:AL21" si="2">IF(ISERROR(AV2*AK2),"",AV2*AK2)</f>
        <v>0</v>
      </c>
      <c r="AM2" s="44">
        <v>0</v>
      </c>
      <c r="AN2" s="42">
        <f t="shared" ref="AN2:AN21" si="3">IF(ISERROR(AV2*AM2),"",AV2*AM2)</f>
        <v>0</v>
      </c>
      <c r="AO2" s="31" t="s">
        <v>60</v>
      </c>
      <c r="AP2" s="44">
        <v>0</v>
      </c>
      <c r="AQ2" s="42">
        <f t="shared" ref="AQ2:AQ21" si="4">IF(ISERROR(AV2*AP2),"",AV2*AP2)</f>
        <v>0</v>
      </c>
      <c r="AR2" s="42">
        <f>IF(ISERROR(AJ2+AL2+AN2+AQ2),"",AJ2+AL2+AN2+AQ2)</f>
        <v>0</v>
      </c>
      <c r="AS2" s="42">
        <f t="shared" ref="AS2:AS21" si="5">IF(ISERROR(AH2+AR2),"",AH2+AR2)</f>
        <v>11.562572232645405</v>
      </c>
      <c r="AT2" s="45">
        <f>IF(ISERROR((AV2-AS2)/AV2),"",(AV2-AS2)/AV2)</f>
        <v>0.16575957917421319</v>
      </c>
      <c r="AU2" s="42">
        <f t="shared" ref="AU2:AU21" si="6">IF(ISERROR(AW2*(1-AX2)),"",AW2*(1-AX2))</f>
        <v>29.99</v>
      </c>
      <c r="AV2" s="37">
        <v>13.86</v>
      </c>
      <c r="AW2" s="33">
        <v>29.99</v>
      </c>
      <c r="AX2" s="44"/>
      <c r="AY2" s="31">
        <v>900</v>
      </c>
      <c r="AZ2" s="37">
        <f>IF(ISERROR(AT2*AY2),"",AS2*AY2)</f>
        <v>10406.315009380864</v>
      </c>
      <c r="BA2" s="37">
        <f>IF(ISERROR(AV2*AY2),"",AV2*AY2)</f>
        <v>12474</v>
      </c>
    </row>
    <row r="3" spans="1:56" customFormat="1">
      <c r="A3" s="31"/>
      <c r="B3" s="32">
        <v>2</v>
      </c>
      <c r="C3" s="31"/>
      <c r="D3" s="31"/>
      <c r="E3" s="31" t="s">
        <v>53</v>
      </c>
      <c r="F3" s="31"/>
      <c r="G3" s="31" t="s">
        <v>95</v>
      </c>
      <c r="H3" s="33" t="s">
        <v>54</v>
      </c>
      <c r="I3" s="31" t="s">
        <v>55</v>
      </c>
      <c r="J3" s="31" t="s">
        <v>56</v>
      </c>
      <c r="K3" s="34" t="s">
        <v>61</v>
      </c>
      <c r="L3" s="31" t="s">
        <v>58</v>
      </c>
      <c r="M3" s="31"/>
      <c r="N3" s="31"/>
      <c r="O3" s="31"/>
      <c r="P3" s="33">
        <v>77.3</v>
      </c>
      <c r="Q3" s="33">
        <v>8.1999999999999993</v>
      </c>
      <c r="R3" s="35">
        <f t="shared" ref="R3:R21" si="7">IF(ISERROR(P3/Q3),"",P3/Q3)</f>
        <v>9.4268292682926838</v>
      </c>
      <c r="S3" s="36">
        <v>9.4268292682926838</v>
      </c>
      <c r="T3" s="37"/>
      <c r="U3" s="31"/>
      <c r="V3" s="38">
        <v>45</v>
      </c>
      <c r="W3" s="38">
        <v>43</v>
      </c>
      <c r="X3" s="38">
        <v>28</v>
      </c>
      <c r="Y3" s="33"/>
      <c r="Z3" s="46">
        <v>2</v>
      </c>
      <c r="AA3" s="40">
        <f t="shared" ref="AA3:AA21" si="8">IF(V3="","",V3*W3*X3/1000000)</f>
        <v>5.4179999999999999E-2</v>
      </c>
      <c r="AB3" s="41">
        <f t="shared" ref="AB3:AB21" si="9">IF(Z3="","",65/AA3*Z3)</f>
        <v>2399.4093761535623</v>
      </c>
      <c r="AC3" s="31">
        <v>2000</v>
      </c>
      <c r="AD3" s="42">
        <f t="shared" ref="AD3:AD21" si="10">IF(ISERROR(AC3/AB3),"",AC3/AB3)</f>
        <v>0.83353846153846145</v>
      </c>
      <c r="AE3" s="34" t="s">
        <v>59</v>
      </c>
      <c r="AF3" s="43">
        <v>0.32800000000000001</v>
      </c>
      <c r="AG3" s="42">
        <f>IF(ISERROR(S3*AF3),"",S3*AF3)</f>
        <v>3.0920000000000005</v>
      </c>
      <c r="AH3" s="42">
        <f t="shared" si="0"/>
        <v>13.352367729831146</v>
      </c>
      <c r="AI3" s="44">
        <v>0</v>
      </c>
      <c r="AJ3" s="42">
        <f t="shared" si="1"/>
        <v>0</v>
      </c>
      <c r="AK3" s="44">
        <v>0</v>
      </c>
      <c r="AL3" s="42">
        <f t="shared" si="2"/>
        <v>0</v>
      </c>
      <c r="AM3" s="44">
        <v>0</v>
      </c>
      <c r="AN3" s="42">
        <f t="shared" si="3"/>
        <v>0</v>
      </c>
      <c r="AO3" s="31" t="s">
        <v>60</v>
      </c>
      <c r="AP3" s="44">
        <v>0</v>
      </c>
      <c r="AQ3" s="42">
        <f t="shared" si="4"/>
        <v>0</v>
      </c>
      <c r="AR3" s="42">
        <f t="shared" ref="AR3:AR21" si="11">IF(ISERROR(AJ3+AL3+AN3+AQ3),"",AJ3+AL3+AN3+AQ3)</f>
        <v>0</v>
      </c>
      <c r="AS3" s="42">
        <f t="shared" si="5"/>
        <v>13.352367729831146</v>
      </c>
      <c r="AT3" s="45">
        <f t="shared" ref="AT3:AT21" si="12">IF(ISERROR((AV3-AS3)/AV3),"",(AV3-AS3)/AV3)</f>
        <v>0.15223062032818122</v>
      </c>
      <c r="AU3" s="42">
        <f t="shared" si="6"/>
        <v>34.99</v>
      </c>
      <c r="AV3" s="37">
        <v>15.75</v>
      </c>
      <c r="AW3" s="33">
        <v>34.99</v>
      </c>
      <c r="AX3" s="44"/>
      <c r="AY3" s="31">
        <v>600</v>
      </c>
      <c r="AZ3" s="37">
        <f t="shared" ref="AZ3:AZ21" si="13">IF(ISERROR(AT3*AY3),"",AS3*AY3)</f>
        <v>8011.4206378986873</v>
      </c>
      <c r="BA3" s="37">
        <f t="shared" ref="BA3:BA21" si="14">IF(ISERROR(AV3*AY3),"",AV3*AY3)</f>
        <v>9450</v>
      </c>
    </row>
    <row r="4" spans="1:56" customFormat="1">
      <c r="A4" s="31"/>
      <c r="B4" s="32">
        <v>3</v>
      </c>
      <c r="C4" s="31"/>
      <c r="D4" s="31"/>
      <c r="E4" s="31" t="s">
        <v>62</v>
      </c>
      <c r="F4" s="31"/>
      <c r="G4" s="31" t="s">
        <v>95</v>
      </c>
      <c r="H4" s="31" t="s">
        <v>63</v>
      </c>
      <c r="I4" s="31" t="s">
        <v>55</v>
      </c>
      <c r="J4" s="31" t="s">
        <v>64</v>
      </c>
      <c r="K4" s="31" t="s">
        <v>65</v>
      </c>
      <c r="L4" s="31" t="s">
        <v>66</v>
      </c>
      <c r="M4" s="31"/>
      <c r="N4" s="31"/>
      <c r="O4" s="31"/>
      <c r="P4" s="33">
        <v>61.099999999999994</v>
      </c>
      <c r="Q4" s="33">
        <v>8.1999999999999993</v>
      </c>
      <c r="R4" s="35">
        <f t="shared" si="7"/>
        <v>7.4512195121951219</v>
      </c>
      <c r="S4" s="36">
        <v>7.4512195121951219</v>
      </c>
      <c r="T4" s="37"/>
      <c r="U4" s="31"/>
      <c r="V4" s="38">
        <v>45</v>
      </c>
      <c r="W4" s="38">
        <v>43</v>
      </c>
      <c r="X4" s="38">
        <v>20</v>
      </c>
      <c r="Y4" s="33"/>
      <c r="Z4" s="46">
        <v>2</v>
      </c>
      <c r="AA4" s="40">
        <f t="shared" si="8"/>
        <v>3.8699999999999998E-2</v>
      </c>
      <c r="AB4" s="41">
        <f t="shared" si="9"/>
        <v>3359.1731266149873</v>
      </c>
      <c r="AC4" s="31">
        <v>2000</v>
      </c>
      <c r="AD4" s="42">
        <f t="shared" si="10"/>
        <v>0.5953846153846154</v>
      </c>
      <c r="AE4" s="34" t="s">
        <v>59</v>
      </c>
      <c r="AF4" s="43">
        <v>0.32800000000000001</v>
      </c>
      <c r="AG4" s="42">
        <f t="shared" ref="AG4:AG21" si="15">IF(ISERROR(S4*AF4),"",S4*AF4)</f>
        <v>2.444</v>
      </c>
      <c r="AH4" s="42">
        <f t="shared" si="0"/>
        <v>10.490604127579736</v>
      </c>
      <c r="AI4" s="44">
        <v>0</v>
      </c>
      <c r="AJ4" s="42">
        <f t="shared" si="1"/>
        <v>0</v>
      </c>
      <c r="AK4" s="44">
        <v>0</v>
      </c>
      <c r="AL4" s="42">
        <f t="shared" si="2"/>
        <v>0</v>
      </c>
      <c r="AM4" s="44">
        <v>0</v>
      </c>
      <c r="AN4" s="42">
        <f t="shared" si="3"/>
        <v>0</v>
      </c>
      <c r="AO4" s="31" t="s">
        <v>60</v>
      </c>
      <c r="AP4" s="44">
        <v>0</v>
      </c>
      <c r="AQ4" s="42">
        <f t="shared" si="4"/>
        <v>0</v>
      </c>
      <c r="AR4" s="42">
        <f t="shared" si="11"/>
        <v>0</v>
      </c>
      <c r="AS4" s="42">
        <f t="shared" si="5"/>
        <v>10.490604127579736</v>
      </c>
      <c r="AT4" s="45">
        <f t="shared" si="12"/>
        <v>0.20645959700607142</v>
      </c>
      <c r="AU4" s="42">
        <f t="shared" si="6"/>
        <v>29.99</v>
      </c>
      <c r="AV4" s="37">
        <v>13.22</v>
      </c>
      <c r="AW4" s="33">
        <v>29.99</v>
      </c>
      <c r="AX4" s="44"/>
      <c r="AY4" s="31">
        <v>900</v>
      </c>
      <c r="AZ4" s="37">
        <f t="shared" si="13"/>
        <v>9441.5437148217625</v>
      </c>
      <c r="BA4" s="37">
        <f t="shared" si="14"/>
        <v>11898</v>
      </c>
    </row>
    <row r="5" spans="1:56" customFormat="1">
      <c r="A5" s="31"/>
      <c r="B5" s="32">
        <v>4</v>
      </c>
      <c r="C5" s="31"/>
      <c r="D5" s="31"/>
      <c r="E5" s="31" t="s">
        <v>62</v>
      </c>
      <c r="F5" s="31"/>
      <c r="G5" s="31" t="s">
        <v>95</v>
      </c>
      <c r="H5" s="31" t="s">
        <v>63</v>
      </c>
      <c r="I5" s="31" t="s">
        <v>55</v>
      </c>
      <c r="J5" s="31" t="s">
        <v>64</v>
      </c>
      <c r="K5" s="31" t="s">
        <v>67</v>
      </c>
      <c r="L5" s="31" t="s">
        <v>66</v>
      </c>
      <c r="M5" s="31"/>
      <c r="N5" s="31"/>
      <c r="O5" s="31"/>
      <c r="P5" s="33">
        <v>68.8</v>
      </c>
      <c r="Q5" s="33">
        <v>8.1999999999999993</v>
      </c>
      <c r="R5" s="35">
        <f t="shared" si="7"/>
        <v>8.3902439024390247</v>
      </c>
      <c r="S5" s="36">
        <v>8.3902439024390247</v>
      </c>
      <c r="T5" s="37"/>
      <c r="U5" s="31"/>
      <c r="V5" s="38">
        <v>45</v>
      </c>
      <c r="W5" s="38">
        <v>43</v>
      </c>
      <c r="X5" s="38">
        <v>23</v>
      </c>
      <c r="Y5" s="33"/>
      <c r="Z5" s="46">
        <v>2</v>
      </c>
      <c r="AA5" s="40">
        <f t="shared" si="8"/>
        <v>4.4505000000000003E-2</v>
      </c>
      <c r="AB5" s="41">
        <f t="shared" si="9"/>
        <v>2921.0201100999884</v>
      </c>
      <c r="AC5" s="31">
        <v>2000</v>
      </c>
      <c r="AD5" s="42">
        <f t="shared" si="10"/>
        <v>0.68469230769230782</v>
      </c>
      <c r="AE5" s="34" t="s">
        <v>59</v>
      </c>
      <c r="AF5" s="43">
        <v>0.32800000000000001</v>
      </c>
      <c r="AG5" s="42">
        <f t="shared" si="15"/>
        <v>2.7520000000000002</v>
      </c>
      <c r="AH5" s="42">
        <f t="shared" si="0"/>
        <v>11.826936210131333</v>
      </c>
      <c r="AI5" s="44">
        <v>0</v>
      </c>
      <c r="AJ5" s="42">
        <f t="shared" si="1"/>
        <v>0</v>
      </c>
      <c r="AK5" s="44">
        <v>0</v>
      </c>
      <c r="AL5" s="42">
        <f t="shared" si="2"/>
        <v>0</v>
      </c>
      <c r="AM5" s="44">
        <v>0</v>
      </c>
      <c r="AN5" s="42">
        <f t="shared" si="3"/>
        <v>0</v>
      </c>
      <c r="AO5" s="31" t="s">
        <v>60</v>
      </c>
      <c r="AP5" s="44">
        <v>0</v>
      </c>
      <c r="AQ5" s="42">
        <f t="shared" si="4"/>
        <v>0</v>
      </c>
      <c r="AR5" s="42">
        <f t="shared" si="11"/>
        <v>0</v>
      </c>
      <c r="AS5" s="42">
        <f t="shared" si="5"/>
        <v>11.826936210131333</v>
      </c>
      <c r="AT5" s="45">
        <f t="shared" si="12"/>
        <v>0.22242365482371257</v>
      </c>
      <c r="AU5" s="42">
        <f t="shared" si="6"/>
        <v>34.99</v>
      </c>
      <c r="AV5" s="37">
        <v>15.21</v>
      </c>
      <c r="AW5" s="33">
        <v>34.99</v>
      </c>
      <c r="AX5" s="44"/>
      <c r="AY5" s="31">
        <v>600</v>
      </c>
      <c r="AZ5" s="37">
        <f t="shared" si="13"/>
        <v>7096.1617260787998</v>
      </c>
      <c r="BA5" s="37">
        <f t="shared" si="14"/>
        <v>9126</v>
      </c>
    </row>
    <row r="6" spans="1:56" customFormat="1">
      <c r="A6" s="31"/>
      <c r="B6" s="32">
        <v>5</v>
      </c>
      <c r="C6" s="31"/>
      <c r="D6" s="31"/>
      <c r="E6" s="31" t="s">
        <v>68</v>
      </c>
      <c r="F6" s="31"/>
      <c r="G6" s="31" t="s">
        <v>95</v>
      </c>
      <c r="H6" s="31" t="s">
        <v>69</v>
      </c>
      <c r="I6" s="31" t="s">
        <v>55</v>
      </c>
      <c r="J6" s="31" t="s">
        <v>70</v>
      </c>
      <c r="K6" s="31" t="s">
        <v>71</v>
      </c>
      <c r="L6" s="33" t="s">
        <v>72</v>
      </c>
      <c r="M6" s="31"/>
      <c r="N6" s="31"/>
      <c r="O6" s="31"/>
      <c r="P6" s="33">
        <v>72</v>
      </c>
      <c r="Q6" s="33">
        <v>8.1999999999999993</v>
      </c>
      <c r="R6" s="35">
        <f t="shared" si="7"/>
        <v>8.7804878048780495</v>
      </c>
      <c r="S6" s="36">
        <v>8.5</v>
      </c>
      <c r="T6" s="37"/>
      <c r="U6" s="31"/>
      <c r="V6" s="38">
        <v>45</v>
      </c>
      <c r="W6" s="38">
        <v>42</v>
      </c>
      <c r="X6" s="38">
        <v>21</v>
      </c>
      <c r="Y6" s="33"/>
      <c r="Z6" s="46">
        <v>2</v>
      </c>
      <c r="AA6" s="40">
        <f t="shared" si="8"/>
        <v>3.9690000000000003E-2</v>
      </c>
      <c r="AB6" s="41">
        <f t="shared" si="9"/>
        <v>3275.3842277651797</v>
      </c>
      <c r="AC6" s="31">
        <v>2000</v>
      </c>
      <c r="AD6" s="42">
        <f t="shared" si="10"/>
        <v>0.61061538461538467</v>
      </c>
      <c r="AE6" s="34" t="s">
        <v>59</v>
      </c>
      <c r="AF6" s="43">
        <v>0.32800000000000001</v>
      </c>
      <c r="AG6" s="42">
        <f t="shared" si="15"/>
        <v>2.7880000000000003</v>
      </c>
      <c r="AH6" s="42">
        <f t="shared" si="0"/>
        <v>11.898615384615384</v>
      </c>
      <c r="AI6" s="44">
        <v>0</v>
      </c>
      <c r="AJ6" s="42">
        <f t="shared" si="1"/>
        <v>0</v>
      </c>
      <c r="AK6" s="44">
        <v>0</v>
      </c>
      <c r="AL6" s="42">
        <f t="shared" si="2"/>
        <v>0</v>
      </c>
      <c r="AM6" s="44">
        <v>0</v>
      </c>
      <c r="AN6" s="42">
        <f t="shared" si="3"/>
        <v>0</v>
      </c>
      <c r="AO6" s="31" t="s">
        <v>60</v>
      </c>
      <c r="AP6" s="44">
        <v>0</v>
      </c>
      <c r="AQ6" s="42">
        <f t="shared" si="4"/>
        <v>0</v>
      </c>
      <c r="AR6" s="42">
        <f t="shared" si="11"/>
        <v>0</v>
      </c>
      <c r="AS6" s="42">
        <f t="shared" si="5"/>
        <v>11.898615384615384</v>
      </c>
      <c r="AT6" s="45">
        <f t="shared" si="12"/>
        <v>0.18278740490278955</v>
      </c>
      <c r="AU6" s="42">
        <f t="shared" si="6"/>
        <v>34.99</v>
      </c>
      <c r="AV6" s="37">
        <v>14.56</v>
      </c>
      <c r="AW6" s="33">
        <v>34.99</v>
      </c>
      <c r="AX6" s="44"/>
      <c r="AY6" s="31">
        <v>900</v>
      </c>
      <c r="AZ6" s="37">
        <f t="shared" si="13"/>
        <v>10708.753846153846</v>
      </c>
      <c r="BA6" s="37">
        <f t="shared" si="14"/>
        <v>13104</v>
      </c>
    </row>
    <row r="7" spans="1:56" customFormat="1">
      <c r="A7" s="31"/>
      <c r="B7" s="32">
        <v>6</v>
      </c>
      <c r="C7" s="31"/>
      <c r="D7" s="31"/>
      <c r="E7" s="31" t="s">
        <v>68</v>
      </c>
      <c r="F7" s="31"/>
      <c r="G7" s="31" t="s">
        <v>95</v>
      </c>
      <c r="H7" s="31" t="s">
        <v>69</v>
      </c>
      <c r="I7" s="31" t="s">
        <v>55</v>
      </c>
      <c r="J7" s="31" t="s">
        <v>70</v>
      </c>
      <c r="K7" s="31" t="s">
        <v>73</v>
      </c>
      <c r="L7" s="33" t="s">
        <v>72</v>
      </c>
      <c r="M7" s="31"/>
      <c r="N7" s="31"/>
      <c r="O7" s="31"/>
      <c r="P7" s="33">
        <v>82</v>
      </c>
      <c r="Q7" s="33">
        <v>8.1999999999999993</v>
      </c>
      <c r="R7" s="35">
        <f t="shared" si="7"/>
        <v>10</v>
      </c>
      <c r="S7" s="36">
        <v>9.9</v>
      </c>
      <c r="T7" s="37"/>
      <c r="U7" s="31"/>
      <c r="V7" s="38">
        <v>45</v>
      </c>
      <c r="W7" s="38">
        <v>42</v>
      </c>
      <c r="X7" s="38">
        <v>24</v>
      </c>
      <c r="Y7" s="33"/>
      <c r="Z7" s="46">
        <v>2</v>
      </c>
      <c r="AA7" s="40">
        <f t="shared" si="8"/>
        <v>4.5359999999999998E-2</v>
      </c>
      <c r="AB7" s="41">
        <f t="shared" si="9"/>
        <v>2865.9611992945329</v>
      </c>
      <c r="AC7" s="31">
        <v>2000</v>
      </c>
      <c r="AD7" s="42">
        <f t="shared" si="10"/>
        <v>0.69784615384615378</v>
      </c>
      <c r="AE7" s="34" t="s">
        <v>59</v>
      </c>
      <c r="AF7" s="43">
        <v>0.32800000000000001</v>
      </c>
      <c r="AG7" s="42">
        <f t="shared" si="15"/>
        <v>3.2472000000000003</v>
      </c>
      <c r="AH7" s="42">
        <f t="shared" si="0"/>
        <v>13.845046153846155</v>
      </c>
      <c r="AI7" s="44">
        <v>0</v>
      </c>
      <c r="AJ7" s="42">
        <f t="shared" si="1"/>
        <v>0</v>
      </c>
      <c r="AK7" s="44">
        <v>0</v>
      </c>
      <c r="AL7" s="42">
        <f t="shared" si="2"/>
        <v>0</v>
      </c>
      <c r="AM7" s="44">
        <v>0</v>
      </c>
      <c r="AN7" s="42">
        <f t="shared" si="3"/>
        <v>0</v>
      </c>
      <c r="AO7" s="31" t="s">
        <v>60</v>
      </c>
      <c r="AP7" s="44">
        <v>0</v>
      </c>
      <c r="AQ7" s="42">
        <f t="shared" si="4"/>
        <v>0</v>
      </c>
      <c r="AR7" s="42">
        <f t="shared" si="11"/>
        <v>0</v>
      </c>
      <c r="AS7" s="42">
        <f t="shared" si="5"/>
        <v>13.845046153846155</v>
      </c>
      <c r="AT7" s="45">
        <f t="shared" si="12"/>
        <v>0.16796597633136087</v>
      </c>
      <c r="AU7" s="42">
        <f t="shared" si="6"/>
        <v>39.99</v>
      </c>
      <c r="AV7" s="37">
        <v>16.64</v>
      </c>
      <c r="AW7" s="33">
        <v>39.99</v>
      </c>
      <c r="AX7" s="44"/>
      <c r="AY7" s="31">
        <v>600</v>
      </c>
      <c r="AZ7" s="37">
        <f t="shared" si="13"/>
        <v>8307.0276923076926</v>
      </c>
      <c r="BA7" s="37">
        <f t="shared" si="14"/>
        <v>9984</v>
      </c>
    </row>
    <row r="8" spans="1:56" customFormat="1">
      <c r="A8" s="31"/>
      <c r="B8" s="32">
        <v>7</v>
      </c>
      <c r="C8" s="31"/>
      <c r="D8" s="31"/>
      <c r="E8" s="31" t="s">
        <v>74</v>
      </c>
      <c r="F8" t="s">
        <v>75</v>
      </c>
      <c r="G8" s="31" t="s">
        <v>95</v>
      </c>
      <c r="H8" s="31" t="s">
        <v>76</v>
      </c>
      <c r="I8" s="31" t="s">
        <v>55</v>
      </c>
      <c r="J8" s="34" t="s">
        <v>77</v>
      </c>
      <c r="K8" s="31" t="s">
        <v>65</v>
      </c>
      <c r="L8" s="33" t="s">
        <v>78</v>
      </c>
      <c r="M8" s="31"/>
      <c r="N8" s="31"/>
      <c r="O8" s="31"/>
      <c r="P8" s="33">
        <v>67.3</v>
      </c>
      <c r="Q8" s="33">
        <v>8.1999999999999993</v>
      </c>
      <c r="R8" s="35">
        <f t="shared" si="7"/>
        <v>8.2073170731707314</v>
      </c>
      <c r="S8" s="36">
        <v>8.2073170731707314</v>
      </c>
      <c r="T8" s="37"/>
      <c r="U8" s="31"/>
      <c r="V8" s="38">
        <v>45</v>
      </c>
      <c r="W8" s="38">
        <v>43</v>
      </c>
      <c r="X8" s="38">
        <v>20</v>
      </c>
      <c r="Y8" s="33"/>
      <c r="Z8" s="46">
        <v>2</v>
      </c>
      <c r="AA8" s="40">
        <f t="shared" si="8"/>
        <v>3.8699999999999998E-2</v>
      </c>
      <c r="AB8" s="41">
        <f t="shared" si="9"/>
        <v>3359.1731266149873</v>
      </c>
      <c r="AC8" s="31">
        <v>2000</v>
      </c>
      <c r="AD8" s="42">
        <f t="shared" si="10"/>
        <v>0.5953846153846154</v>
      </c>
      <c r="AE8" s="34" t="s">
        <v>59</v>
      </c>
      <c r="AF8" s="43">
        <v>0.32800000000000001</v>
      </c>
      <c r="AG8" s="42">
        <f t="shared" si="15"/>
        <v>2.6920000000000002</v>
      </c>
      <c r="AH8" s="42">
        <f t="shared" si="0"/>
        <v>11.494701688555347</v>
      </c>
      <c r="AI8" s="44">
        <v>0</v>
      </c>
      <c r="AJ8" s="42">
        <f t="shared" si="1"/>
        <v>0</v>
      </c>
      <c r="AK8" s="44">
        <v>0</v>
      </c>
      <c r="AL8" s="42">
        <f t="shared" si="2"/>
        <v>0</v>
      </c>
      <c r="AM8" s="44">
        <v>0</v>
      </c>
      <c r="AN8" s="42">
        <f t="shared" si="3"/>
        <v>0</v>
      </c>
      <c r="AO8" s="31" t="s">
        <v>60</v>
      </c>
      <c r="AP8" s="44">
        <v>0</v>
      </c>
      <c r="AQ8" s="42">
        <f t="shared" si="4"/>
        <v>0</v>
      </c>
      <c r="AR8" s="42">
        <f t="shared" si="11"/>
        <v>0</v>
      </c>
      <c r="AS8" s="42">
        <f t="shared" si="5"/>
        <v>11.494701688555347</v>
      </c>
      <c r="AT8" s="45">
        <f t="shared" si="12"/>
        <v>0.22437910333634636</v>
      </c>
      <c r="AU8" s="42">
        <f t="shared" si="6"/>
        <v>29.99</v>
      </c>
      <c r="AV8" s="37">
        <v>14.82</v>
      </c>
      <c r="AW8" s="33">
        <v>29.99</v>
      </c>
      <c r="AX8" s="44"/>
      <c r="AY8" s="31">
        <v>900</v>
      </c>
      <c r="AZ8" s="37">
        <f t="shared" si="13"/>
        <v>10345.231519699812</v>
      </c>
      <c r="BA8" s="37">
        <f t="shared" si="14"/>
        <v>13338</v>
      </c>
    </row>
    <row r="9" spans="1:56" customFormat="1">
      <c r="A9" s="31"/>
      <c r="B9" s="32">
        <v>8</v>
      </c>
      <c r="C9" s="31"/>
      <c r="D9" s="31"/>
      <c r="E9" s="31" t="s">
        <v>74</v>
      </c>
      <c r="F9" t="s">
        <v>75</v>
      </c>
      <c r="G9" s="31" t="s">
        <v>95</v>
      </c>
      <c r="H9" s="31" t="s">
        <v>76</v>
      </c>
      <c r="I9" s="31" t="s">
        <v>55</v>
      </c>
      <c r="J9" s="34" t="s">
        <v>77</v>
      </c>
      <c r="K9" s="31" t="s">
        <v>67</v>
      </c>
      <c r="L9" s="33" t="s">
        <v>78</v>
      </c>
      <c r="M9" s="31"/>
      <c r="N9" s="31"/>
      <c r="O9" s="31"/>
      <c r="P9" s="33">
        <v>76</v>
      </c>
      <c r="Q9" s="33">
        <v>8.1999999999999993</v>
      </c>
      <c r="R9" s="35">
        <f t="shared" si="7"/>
        <v>9.2682926829268304</v>
      </c>
      <c r="S9" s="36">
        <v>9.2682926829268304</v>
      </c>
      <c r="T9" s="37"/>
      <c r="U9" s="31"/>
      <c r="V9" s="38">
        <v>45</v>
      </c>
      <c r="W9" s="38">
        <v>43</v>
      </c>
      <c r="X9" s="38">
        <v>23</v>
      </c>
      <c r="Y9" s="33"/>
      <c r="Z9" s="46">
        <v>2</v>
      </c>
      <c r="AA9" s="40">
        <f t="shared" si="8"/>
        <v>4.4505000000000003E-2</v>
      </c>
      <c r="AB9" s="41">
        <f t="shared" si="9"/>
        <v>2921.0201100999884</v>
      </c>
      <c r="AC9" s="31">
        <v>2000</v>
      </c>
      <c r="AD9" s="42">
        <f t="shared" si="10"/>
        <v>0.68469230769230782</v>
      </c>
      <c r="AE9" s="34" t="s">
        <v>59</v>
      </c>
      <c r="AF9" s="43">
        <v>0.32800000000000001</v>
      </c>
      <c r="AG9" s="42">
        <f t="shared" si="15"/>
        <v>3.0400000000000005</v>
      </c>
      <c r="AH9" s="42">
        <f t="shared" si="0"/>
        <v>12.992984990619139</v>
      </c>
      <c r="AI9" s="44">
        <v>0</v>
      </c>
      <c r="AJ9" s="42">
        <f t="shared" si="1"/>
        <v>0</v>
      </c>
      <c r="AK9" s="44">
        <v>0</v>
      </c>
      <c r="AL9" s="42">
        <f t="shared" si="2"/>
        <v>0</v>
      </c>
      <c r="AM9" s="44">
        <v>0</v>
      </c>
      <c r="AN9" s="42">
        <f t="shared" si="3"/>
        <v>0</v>
      </c>
      <c r="AO9" s="31" t="s">
        <v>60</v>
      </c>
      <c r="AP9" s="44">
        <v>0</v>
      </c>
      <c r="AQ9" s="42">
        <f t="shared" si="4"/>
        <v>0</v>
      </c>
      <c r="AR9" s="42">
        <f t="shared" si="11"/>
        <v>0</v>
      </c>
      <c r="AS9" s="42">
        <f t="shared" si="5"/>
        <v>12.992984990619139</v>
      </c>
      <c r="AT9" s="45">
        <f t="shared" si="12"/>
        <v>0.23839478366828021</v>
      </c>
      <c r="AU9" s="42">
        <f t="shared" si="6"/>
        <v>34.99</v>
      </c>
      <c r="AV9" s="37">
        <v>17.059999999999999</v>
      </c>
      <c r="AW9" s="33">
        <v>34.99</v>
      </c>
      <c r="AX9" s="44"/>
      <c r="AY9" s="31">
        <v>600</v>
      </c>
      <c r="AZ9" s="37">
        <f t="shared" si="13"/>
        <v>7795.7909943714831</v>
      </c>
      <c r="BA9" s="37">
        <f t="shared" si="14"/>
        <v>10236</v>
      </c>
    </row>
    <row r="10" spans="1:56" customFormat="1">
      <c r="A10" s="31"/>
      <c r="B10" s="32">
        <v>9</v>
      </c>
      <c r="C10" s="31"/>
      <c r="D10" s="31"/>
      <c r="E10" s="31" t="s">
        <v>53</v>
      </c>
      <c r="F10" s="31"/>
      <c r="G10" s="31" t="s">
        <v>95</v>
      </c>
      <c r="H10" s="31" t="s">
        <v>54</v>
      </c>
      <c r="I10" s="31" t="s">
        <v>55</v>
      </c>
      <c r="J10" s="34" t="s">
        <v>56</v>
      </c>
      <c r="K10" s="34" t="s">
        <v>57</v>
      </c>
      <c r="L10" s="33" t="s">
        <v>79</v>
      </c>
      <c r="M10" s="31"/>
      <c r="N10" s="31"/>
      <c r="O10" s="31"/>
      <c r="P10" s="33">
        <v>66.8</v>
      </c>
      <c r="Q10" s="33">
        <v>8.1999999999999993</v>
      </c>
      <c r="R10" s="35">
        <f t="shared" si="7"/>
        <v>8.1463414634146343</v>
      </c>
      <c r="S10" s="36">
        <v>8.1463414634146343</v>
      </c>
      <c r="T10" s="37"/>
      <c r="U10" s="31"/>
      <c r="V10" s="38">
        <v>45</v>
      </c>
      <c r="W10" s="38">
        <v>43</v>
      </c>
      <c r="X10" s="38">
        <v>25</v>
      </c>
      <c r="Y10" s="33"/>
      <c r="Z10" s="46">
        <v>2</v>
      </c>
      <c r="AA10" s="40">
        <f t="shared" si="8"/>
        <v>4.8375000000000001E-2</v>
      </c>
      <c r="AB10" s="41">
        <f t="shared" si="9"/>
        <v>2687.3385012919898</v>
      </c>
      <c r="AC10" s="31">
        <v>2000</v>
      </c>
      <c r="AD10" s="42">
        <f t="shared" si="10"/>
        <v>0.74423076923076914</v>
      </c>
      <c r="AE10" s="34" t="s">
        <v>59</v>
      </c>
      <c r="AF10" s="43">
        <v>0.32800000000000001</v>
      </c>
      <c r="AG10" s="42">
        <f t="shared" si="15"/>
        <v>2.6720000000000002</v>
      </c>
      <c r="AH10" s="42">
        <f t="shared" si="0"/>
        <v>11.562572232645405</v>
      </c>
      <c r="AI10" s="44">
        <v>0</v>
      </c>
      <c r="AJ10" s="42">
        <f t="shared" si="1"/>
        <v>0</v>
      </c>
      <c r="AK10" s="44">
        <v>0</v>
      </c>
      <c r="AL10" s="42">
        <f t="shared" si="2"/>
        <v>0</v>
      </c>
      <c r="AM10" s="44">
        <v>0</v>
      </c>
      <c r="AN10" s="42">
        <f t="shared" si="3"/>
        <v>0</v>
      </c>
      <c r="AO10" s="31" t="s">
        <v>60</v>
      </c>
      <c r="AP10" s="44">
        <v>0</v>
      </c>
      <c r="AQ10" s="42">
        <f t="shared" si="4"/>
        <v>0</v>
      </c>
      <c r="AR10" s="42">
        <f t="shared" si="11"/>
        <v>0</v>
      </c>
      <c r="AS10" s="42">
        <f t="shared" si="5"/>
        <v>11.562572232645405</v>
      </c>
      <c r="AT10" s="45">
        <f t="shared" si="12"/>
        <v>0.16575957917421319</v>
      </c>
      <c r="AU10" s="42">
        <f t="shared" si="6"/>
        <v>29.99</v>
      </c>
      <c r="AV10" s="37">
        <v>13.86</v>
      </c>
      <c r="AW10" s="33">
        <v>29.99</v>
      </c>
      <c r="AX10" s="44"/>
      <c r="AY10" s="31">
        <v>900</v>
      </c>
      <c r="AZ10" s="37">
        <f t="shared" si="13"/>
        <v>10406.315009380864</v>
      </c>
      <c r="BA10" s="37">
        <f t="shared" si="14"/>
        <v>12474</v>
      </c>
    </row>
    <row r="11" spans="1:56" customFormat="1">
      <c r="A11" s="31"/>
      <c r="B11" s="32">
        <v>10</v>
      </c>
      <c r="C11" s="31"/>
      <c r="D11" s="31"/>
      <c r="E11" s="31" t="s">
        <v>53</v>
      </c>
      <c r="F11" s="31"/>
      <c r="G11" s="31" t="s">
        <v>95</v>
      </c>
      <c r="H11" s="31" t="s">
        <v>54</v>
      </c>
      <c r="I11" s="31" t="s">
        <v>55</v>
      </c>
      <c r="J11" s="34" t="s">
        <v>56</v>
      </c>
      <c r="K11" s="34" t="s">
        <v>61</v>
      </c>
      <c r="L11" s="33" t="s">
        <v>79</v>
      </c>
      <c r="M11" s="31"/>
      <c r="N11" s="31"/>
      <c r="O11" s="31"/>
      <c r="P11" s="33">
        <v>77.3</v>
      </c>
      <c r="Q11" s="33">
        <v>8.1999999999999993</v>
      </c>
      <c r="R11" s="35">
        <f t="shared" si="7"/>
        <v>9.4268292682926838</v>
      </c>
      <c r="S11" s="36">
        <v>9.4268292682926838</v>
      </c>
      <c r="T11" s="37"/>
      <c r="U11" s="31"/>
      <c r="V11" s="38">
        <v>45</v>
      </c>
      <c r="W11" s="38">
        <v>43</v>
      </c>
      <c r="X11" s="38">
        <v>28</v>
      </c>
      <c r="Y11" s="33"/>
      <c r="Z11" s="46">
        <v>2</v>
      </c>
      <c r="AA11" s="40">
        <f t="shared" si="8"/>
        <v>5.4179999999999999E-2</v>
      </c>
      <c r="AB11" s="41">
        <f t="shared" si="9"/>
        <v>2399.4093761535623</v>
      </c>
      <c r="AC11" s="31">
        <v>2000</v>
      </c>
      <c r="AD11" s="42">
        <f t="shared" si="10"/>
        <v>0.83353846153846145</v>
      </c>
      <c r="AE11" s="34" t="s">
        <v>59</v>
      </c>
      <c r="AF11" s="43">
        <v>0.32800000000000001</v>
      </c>
      <c r="AG11" s="42">
        <f t="shared" si="15"/>
        <v>3.0920000000000005</v>
      </c>
      <c r="AH11" s="42">
        <f t="shared" si="0"/>
        <v>13.352367729831146</v>
      </c>
      <c r="AI11" s="44">
        <v>0</v>
      </c>
      <c r="AJ11" s="42">
        <f t="shared" si="1"/>
        <v>0</v>
      </c>
      <c r="AK11" s="44">
        <v>0</v>
      </c>
      <c r="AL11" s="42">
        <f t="shared" si="2"/>
        <v>0</v>
      </c>
      <c r="AM11" s="44">
        <v>0</v>
      </c>
      <c r="AN11" s="42">
        <f t="shared" si="3"/>
        <v>0</v>
      </c>
      <c r="AO11" s="31" t="s">
        <v>60</v>
      </c>
      <c r="AP11" s="44">
        <v>0</v>
      </c>
      <c r="AQ11" s="42">
        <f t="shared" si="4"/>
        <v>0</v>
      </c>
      <c r="AR11" s="42">
        <f t="shared" si="11"/>
        <v>0</v>
      </c>
      <c r="AS11" s="42">
        <f t="shared" si="5"/>
        <v>13.352367729831146</v>
      </c>
      <c r="AT11" s="45">
        <f t="shared" si="12"/>
        <v>0.15223062032818122</v>
      </c>
      <c r="AU11" s="42">
        <f t="shared" si="6"/>
        <v>34.99</v>
      </c>
      <c r="AV11" s="37">
        <v>15.75</v>
      </c>
      <c r="AW11" s="33">
        <v>34.99</v>
      </c>
      <c r="AX11" s="44"/>
      <c r="AY11" s="31">
        <v>600</v>
      </c>
      <c r="AZ11" s="37">
        <f t="shared" si="13"/>
        <v>8011.4206378986873</v>
      </c>
      <c r="BA11" s="37">
        <f t="shared" si="14"/>
        <v>9450</v>
      </c>
    </row>
    <row r="12" spans="1:56" customFormat="1">
      <c r="A12" s="31"/>
      <c r="B12" s="32">
        <v>11</v>
      </c>
      <c r="C12" s="31"/>
      <c r="D12" s="31"/>
      <c r="E12" s="31" t="s">
        <v>62</v>
      </c>
      <c r="F12" s="31"/>
      <c r="G12" s="31" t="s">
        <v>95</v>
      </c>
      <c r="H12" s="31" t="s">
        <v>80</v>
      </c>
      <c r="I12" s="31" t="s">
        <v>55</v>
      </c>
      <c r="J12" s="34" t="s">
        <v>81</v>
      </c>
      <c r="K12" s="31" t="s">
        <v>65</v>
      </c>
      <c r="L12" s="33" t="s">
        <v>82</v>
      </c>
      <c r="M12" s="31"/>
      <c r="N12" s="31"/>
      <c r="O12" s="31"/>
      <c r="P12" s="33">
        <v>68.8</v>
      </c>
      <c r="Q12" s="33">
        <v>8.1999999999999993</v>
      </c>
      <c r="R12" s="35">
        <f t="shared" si="7"/>
        <v>8.3902439024390247</v>
      </c>
      <c r="S12" s="36">
        <v>8.3902439024390247</v>
      </c>
      <c r="T12" s="37"/>
      <c r="U12" s="31"/>
      <c r="V12" s="38">
        <v>45</v>
      </c>
      <c r="W12" s="38">
        <v>43</v>
      </c>
      <c r="X12" s="38">
        <v>20</v>
      </c>
      <c r="Y12" s="33"/>
      <c r="Z12" s="46">
        <v>2</v>
      </c>
      <c r="AA12" s="40">
        <f t="shared" si="8"/>
        <v>3.8699999999999998E-2</v>
      </c>
      <c r="AB12" s="41">
        <f t="shared" si="9"/>
        <v>3359.1731266149873</v>
      </c>
      <c r="AC12" s="31">
        <v>2000</v>
      </c>
      <c r="AD12" s="42">
        <f t="shared" si="10"/>
        <v>0.5953846153846154</v>
      </c>
      <c r="AE12" s="34" t="s">
        <v>59</v>
      </c>
      <c r="AF12" s="43">
        <v>0.32800000000000001</v>
      </c>
      <c r="AG12" s="42">
        <f t="shared" si="15"/>
        <v>2.7520000000000002</v>
      </c>
      <c r="AH12" s="42">
        <f t="shared" si="0"/>
        <v>11.737628517823641</v>
      </c>
      <c r="AI12" s="44">
        <v>0</v>
      </c>
      <c r="AJ12" s="42">
        <f t="shared" si="1"/>
        <v>0</v>
      </c>
      <c r="AK12" s="44">
        <v>0</v>
      </c>
      <c r="AL12" s="42">
        <f t="shared" si="2"/>
        <v>0</v>
      </c>
      <c r="AM12" s="44">
        <v>0</v>
      </c>
      <c r="AN12" s="42">
        <f t="shared" si="3"/>
        <v>0</v>
      </c>
      <c r="AO12" s="31" t="s">
        <v>60</v>
      </c>
      <c r="AP12" s="44">
        <v>0</v>
      </c>
      <c r="AQ12" s="42">
        <f t="shared" si="4"/>
        <v>0</v>
      </c>
      <c r="AR12" s="42">
        <f t="shared" si="11"/>
        <v>0</v>
      </c>
      <c r="AS12" s="42">
        <f t="shared" si="5"/>
        <v>11.737628517823641</v>
      </c>
      <c r="AT12" s="45">
        <f t="shared" si="12"/>
        <v>0.19329013623205221</v>
      </c>
      <c r="AU12" s="42">
        <f t="shared" si="6"/>
        <v>29.99</v>
      </c>
      <c r="AV12" s="37">
        <v>14.55</v>
      </c>
      <c r="AW12" s="33">
        <v>29.99</v>
      </c>
      <c r="AX12" s="44"/>
      <c r="AY12" s="31">
        <v>900</v>
      </c>
      <c r="AZ12" s="37">
        <f t="shared" si="13"/>
        <v>10563.865666041276</v>
      </c>
      <c r="BA12" s="37">
        <f t="shared" si="14"/>
        <v>13095</v>
      </c>
    </row>
    <row r="13" spans="1:56" customFormat="1">
      <c r="A13" s="31"/>
      <c r="B13" s="32">
        <v>12</v>
      </c>
      <c r="C13" s="31"/>
      <c r="D13" s="31"/>
      <c r="E13" s="31" t="s">
        <v>62</v>
      </c>
      <c r="F13" s="31"/>
      <c r="G13" s="31" t="s">
        <v>95</v>
      </c>
      <c r="H13" s="31" t="s">
        <v>80</v>
      </c>
      <c r="I13" s="31" t="s">
        <v>55</v>
      </c>
      <c r="J13" s="34" t="s">
        <v>81</v>
      </c>
      <c r="K13" s="31" t="s">
        <v>67</v>
      </c>
      <c r="L13" s="33" t="s">
        <v>82</v>
      </c>
      <c r="M13" s="31"/>
      <c r="N13" s="31"/>
      <c r="O13" s="31"/>
      <c r="P13" s="33">
        <v>78</v>
      </c>
      <c r="Q13" s="33">
        <v>8.1999999999999993</v>
      </c>
      <c r="R13" s="35">
        <f t="shared" si="7"/>
        <v>9.5121951219512209</v>
      </c>
      <c r="S13" s="36">
        <v>9.5121951219512209</v>
      </c>
      <c r="T13" s="37"/>
      <c r="U13" s="31"/>
      <c r="V13" s="38">
        <v>45</v>
      </c>
      <c r="W13" s="38">
        <v>43</v>
      </c>
      <c r="X13" s="38">
        <v>23</v>
      </c>
      <c r="Y13" s="33"/>
      <c r="Z13" s="46">
        <v>2</v>
      </c>
      <c r="AA13" s="40">
        <f t="shared" si="8"/>
        <v>4.4505000000000003E-2</v>
      </c>
      <c r="AB13" s="41">
        <f t="shared" si="9"/>
        <v>2921.0201100999884</v>
      </c>
      <c r="AC13" s="31">
        <v>2000</v>
      </c>
      <c r="AD13" s="42">
        <f t="shared" si="10"/>
        <v>0.68469230769230782</v>
      </c>
      <c r="AE13" s="34" t="s">
        <v>59</v>
      </c>
      <c r="AF13" s="43">
        <v>0.32800000000000001</v>
      </c>
      <c r="AG13" s="42">
        <f t="shared" si="15"/>
        <v>3.1200000000000006</v>
      </c>
      <c r="AH13" s="42">
        <f t="shared" si="0"/>
        <v>13.316887429643529</v>
      </c>
      <c r="AI13" s="44">
        <v>0</v>
      </c>
      <c r="AJ13" s="42">
        <f t="shared" si="1"/>
        <v>0</v>
      </c>
      <c r="AK13" s="44">
        <v>0</v>
      </c>
      <c r="AL13" s="42">
        <f t="shared" si="2"/>
        <v>0</v>
      </c>
      <c r="AM13" s="44">
        <v>0</v>
      </c>
      <c r="AN13" s="42">
        <f t="shared" si="3"/>
        <v>0</v>
      </c>
      <c r="AO13" s="31" t="s">
        <v>60</v>
      </c>
      <c r="AP13" s="44">
        <v>0</v>
      </c>
      <c r="AQ13" s="42">
        <f t="shared" si="4"/>
        <v>0</v>
      </c>
      <c r="AR13" s="42">
        <f t="shared" si="11"/>
        <v>0</v>
      </c>
      <c r="AS13" s="42">
        <f t="shared" si="5"/>
        <v>13.316887429643529</v>
      </c>
      <c r="AT13" s="45">
        <f t="shared" si="12"/>
        <v>0.20496194449889379</v>
      </c>
      <c r="AU13" s="42">
        <f t="shared" si="6"/>
        <v>34.99</v>
      </c>
      <c r="AV13" s="37">
        <v>16.75</v>
      </c>
      <c r="AW13" s="33">
        <v>34.99</v>
      </c>
      <c r="AX13" s="44"/>
      <c r="AY13" s="31">
        <v>600</v>
      </c>
      <c r="AZ13" s="37">
        <f t="shared" si="13"/>
        <v>7990.1324577861178</v>
      </c>
      <c r="BA13" s="37">
        <f t="shared" si="14"/>
        <v>10050</v>
      </c>
    </row>
    <row r="14" spans="1:56" customFormat="1">
      <c r="A14" s="31"/>
      <c r="B14" s="32">
        <v>13</v>
      </c>
      <c r="C14" s="31"/>
      <c r="D14" s="31"/>
      <c r="E14" s="31" t="s">
        <v>83</v>
      </c>
      <c r="F14" s="31"/>
      <c r="G14" s="31" t="s">
        <v>95</v>
      </c>
      <c r="H14" s="31" t="s">
        <v>84</v>
      </c>
      <c r="I14" s="31" t="s">
        <v>55</v>
      </c>
      <c r="J14" s="31" t="s">
        <v>85</v>
      </c>
      <c r="K14" s="31" t="s">
        <v>65</v>
      </c>
      <c r="L14" s="33" t="s">
        <v>86</v>
      </c>
      <c r="M14" s="31"/>
      <c r="N14" s="31"/>
      <c r="O14" s="31"/>
      <c r="P14" s="33">
        <v>61.099999999999994</v>
      </c>
      <c r="Q14" s="33">
        <v>8.1999999999999993</v>
      </c>
      <c r="R14" s="35">
        <f t="shared" si="7"/>
        <v>7.4512195121951219</v>
      </c>
      <c r="S14" s="36">
        <v>7.4512195121951219</v>
      </c>
      <c r="T14" s="37"/>
      <c r="U14" s="31"/>
      <c r="V14" s="38">
        <v>45</v>
      </c>
      <c r="W14" s="38">
        <v>43</v>
      </c>
      <c r="X14" s="38">
        <v>20</v>
      </c>
      <c r="Y14" s="33"/>
      <c r="Z14" s="46">
        <v>2</v>
      </c>
      <c r="AA14" s="40">
        <f t="shared" si="8"/>
        <v>3.8699999999999998E-2</v>
      </c>
      <c r="AB14" s="41">
        <f t="shared" si="9"/>
        <v>3359.1731266149873</v>
      </c>
      <c r="AC14" s="31">
        <v>2000</v>
      </c>
      <c r="AD14" s="42">
        <f t="shared" si="10"/>
        <v>0.5953846153846154</v>
      </c>
      <c r="AE14" s="34" t="s">
        <v>59</v>
      </c>
      <c r="AF14" s="43">
        <v>0.32800000000000001</v>
      </c>
      <c r="AG14" s="42">
        <f t="shared" si="15"/>
        <v>2.444</v>
      </c>
      <c r="AH14" s="42">
        <f t="shared" si="0"/>
        <v>10.490604127579736</v>
      </c>
      <c r="AI14" s="44">
        <v>0</v>
      </c>
      <c r="AJ14" s="42">
        <f t="shared" si="1"/>
        <v>0</v>
      </c>
      <c r="AK14" s="44">
        <v>0</v>
      </c>
      <c r="AL14" s="42">
        <f t="shared" si="2"/>
        <v>0</v>
      </c>
      <c r="AM14" s="44">
        <v>0</v>
      </c>
      <c r="AN14" s="42">
        <f t="shared" si="3"/>
        <v>0</v>
      </c>
      <c r="AO14" s="31" t="s">
        <v>60</v>
      </c>
      <c r="AP14" s="44">
        <v>0</v>
      </c>
      <c r="AQ14" s="42">
        <f t="shared" si="4"/>
        <v>0</v>
      </c>
      <c r="AR14" s="42">
        <f t="shared" si="11"/>
        <v>0</v>
      </c>
      <c r="AS14" s="42">
        <f t="shared" si="5"/>
        <v>10.490604127579736</v>
      </c>
      <c r="AT14" s="45">
        <f t="shared" si="12"/>
        <v>0.20645959700607142</v>
      </c>
      <c r="AU14" s="42">
        <f t="shared" si="6"/>
        <v>29.99</v>
      </c>
      <c r="AV14" s="37">
        <v>13.22</v>
      </c>
      <c r="AW14" s="33">
        <v>29.99</v>
      </c>
      <c r="AX14" s="44"/>
      <c r="AY14" s="31">
        <v>800</v>
      </c>
      <c r="AZ14" s="37">
        <f t="shared" si="13"/>
        <v>8392.4833020637889</v>
      </c>
      <c r="BA14" s="37">
        <f t="shared" si="14"/>
        <v>10576</v>
      </c>
    </row>
    <row r="15" spans="1:56" customFormat="1">
      <c r="A15" s="31"/>
      <c r="B15" s="32">
        <v>14</v>
      </c>
      <c r="C15" s="31"/>
      <c r="D15" s="31"/>
      <c r="E15" s="31" t="s">
        <v>83</v>
      </c>
      <c r="F15" s="31"/>
      <c r="G15" s="31" t="s">
        <v>95</v>
      </c>
      <c r="H15" s="31" t="s">
        <v>84</v>
      </c>
      <c r="I15" s="31" t="s">
        <v>55</v>
      </c>
      <c r="J15" s="31" t="s">
        <v>85</v>
      </c>
      <c r="K15" s="31" t="s">
        <v>67</v>
      </c>
      <c r="L15" s="33" t="s">
        <v>86</v>
      </c>
      <c r="M15" s="31"/>
      <c r="N15" s="31"/>
      <c r="O15" s="31"/>
      <c r="P15" s="33">
        <v>68.8</v>
      </c>
      <c r="Q15" s="33">
        <v>8.1999999999999993</v>
      </c>
      <c r="R15" s="35">
        <f t="shared" si="7"/>
        <v>8.3902439024390247</v>
      </c>
      <c r="S15" s="36">
        <v>8.3902439024390247</v>
      </c>
      <c r="T15" s="37"/>
      <c r="U15" s="31"/>
      <c r="V15" s="38">
        <v>45</v>
      </c>
      <c r="W15" s="38">
        <v>43</v>
      </c>
      <c r="X15" s="38">
        <v>23</v>
      </c>
      <c r="Y15" s="33"/>
      <c r="Z15" s="46">
        <v>2</v>
      </c>
      <c r="AA15" s="40">
        <f t="shared" si="8"/>
        <v>4.4505000000000003E-2</v>
      </c>
      <c r="AB15" s="41">
        <f t="shared" si="9"/>
        <v>2921.0201100999884</v>
      </c>
      <c r="AC15" s="31">
        <v>2000</v>
      </c>
      <c r="AD15" s="42">
        <f t="shared" si="10"/>
        <v>0.68469230769230782</v>
      </c>
      <c r="AE15" s="34" t="s">
        <v>59</v>
      </c>
      <c r="AF15" s="43">
        <v>0.32800000000000001</v>
      </c>
      <c r="AG15" s="42">
        <f t="shared" si="15"/>
        <v>2.7520000000000002</v>
      </c>
      <c r="AH15" s="42">
        <f t="shared" si="0"/>
        <v>11.826936210131333</v>
      </c>
      <c r="AI15" s="44">
        <v>0</v>
      </c>
      <c r="AJ15" s="42">
        <f t="shared" si="1"/>
        <v>0</v>
      </c>
      <c r="AK15" s="44">
        <v>0</v>
      </c>
      <c r="AL15" s="42">
        <f t="shared" si="2"/>
        <v>0</v>
      </c>
      <c r="AM15" s="44">
        <v>0</v>
      </c>
      <c r="AN15" s="42">
        <f t="shared" si="3"/>
        <v>0</v>
      </c>
      <c r="AO15" s="31" t="s">
        <v>60</v>
      </c>
      <c r="AP15" s="44">
        <v>0</v>
      </c>
      <c r="AQ15" s="42">
        <f t="shared" si="4"/>
        <v>0</v>
      </c>
      <c r="AR15" s="42">
        <f t="shared" si="11"/>
        <v>0</v>
      </c>
      <c r="AS15" s="42">
        <f t="shared" si="5"/>
        <v>11.826936210131333</v>
      </c>
      <c r="AT15" s="45">
        <f t="shared" si="12"/>
        <v>0.22242365482371257</v>
      </c>
      <c r="AU15" s="42">
        <f t="shared" si="6"/>
        <v>34.99</v>
      </c>
      <c r="AV15" s="37">
        <v>15.21</v>
      </c>
      <c r="AW15" s="33">
        <v>34.99</v>
      </c>
      <c r="AX15" s="44"/>
      <c r="AY15" s="31">
        <v>500</v>
      </c>
      <c r="AZ15" s="37">
        <f t="shared" si="13"/>
        <v>5913.4681050656664</v>
      </c>
      <c r="BA15" s="37">
        <f t="shared" si="14"/>
        <v>7605</v>
      </c>
    </row>
    <row r="16" spans="1:56" customFormat="1">
      <c r="A16" s="31"/>
      <c r="B16" s="32">
        <v>15</v>
      </c>
      <c r="C16" s="31"/>
      <c r="D16" s="31"/>
      <c r="E16" s="31" t="s">
        <v>53</v>
      </c>
      <c r="F16" s="31"/>
      <c r="G16" s="31" t="s">
        <v>95</v>
      </c>
      <c r="H16" s="31" t="s">
        <v>54</v>
      </c>
      <c r="I16" s="31" t="s">
        <v>55</v>
      </c>
      <c r="J16" s="34" t="s">
        <v>56</v>
      </c>
      <c r="K16" s="34" t="s">
        <v>57</v>
      </c>
      <c r="L16" s="33" t="s">
        <v>87</v>
      </c>
      <c r="M16" s="31"/>
      <c r="N16" s="31"/>
      <c r="O16" s="31"/>
      <c r="P16" s="33">
        <v>66.8</v>
      </c>
      <c r="Q16" s="33">
        <v>8.1999999999999993</v>
      </c>
      <c r="R16" s="35">
        <f t="shared" si="7"/>
        <v>8.1463414634146343</v>
      </c>
      <c r="S16" s="36">
        <v>8.1463414634146343</v>
      </c>
      <c r="T16" s="37"/>
      <c r="U16" s="31"/>
      <c r="V16" s="38">
        <v>45</v>
      </c>
      <c r="W16" s="38">
        <v>43</v>
      </c>
      <c r="X16" s="38">
        <v>25</v>
      </c>
      <c r="Y16" s="33"/>
      <c r="Z16" s="46">
        <v>2</v>
      </c>
      <c r="AA16" s="40">
        <f t="shared" si="8"/>
        <v>4.8375000000000001E-2</v>
      </c>
      <c r="AB16" s="41">
        <f t="shared" si="9"/>
        <v>2687.3385012919898</v>
      </c>
      <c r="AC16" s="31">
        <v>2000</v>
      </c>
      <c r="AD16" s="42">
        <f t="shared" si="10"/>
        <v>0.74423076923076914</v>
      </c>
      <c r="AE16" s="34" t="s">
        <v>59</v>
      </c>
      <c r="AF16" s="43">
        <v>0.32800000000000001</v>
      </c>
      <c r="AG16" s="42">
        <f t="shared" si="15"/>
        <v>2.6720000000000002</v>
      </c>
      <c r="AH16" s="42">
        <f t="shared" si="0"/>
        <v>11.562572232645405</v>
      </c>
      <c r="AI16" s="44">
        <v>0</v>
      </c>
      <c r="AJ16" s="42">
        <f t="shared" si="1"/>
        <v>0</v>
      </c>
      <c r="AK16" s="44">
        <v>0</v>
      </c>
      <c r="AL16" s="42">
        <f t="shared" si="2"/>
        <v>0</v>
      </c>
      <c r="AM16" s="44">
        <v>0</v>
      </c>
      <c r="AN16" s="42">
        <f t="shared" si="3"/>
        <v>0</v>
      </c>
      <c r="AO16" s="31" t="s">
        <v>60</v>
      </c>
      <c r="AP16" s="44">
        <v>0</v>
      </c>
      <c r="AQ16" s="42">
        <f t="shared" si="4"/>
        <v>0</v>
      </c>
      <c r="AR16" s="42">
        <f t="shared" si="11"/>
        <v>0</v>
      </c>
      <c r="AS16" s="42">
        <f t="shared" si="5"/>
        <v>11.562572232645405</v>
      </c>
      <c r="AT16" s="45">
        <f t="shared" si="12"/>
        <v>0.16575957917421319</v>
      </c>
      <c r="AU16" s="42">
        <f t="shared" si="6"/>
        <v>29.99</v>
      </c>
      <c r="AV16" s="37">
        <v>13.86</v>
      </c>
      <c r="AW16" s="33">
        <v>29.99</v>
      </c>
      <c r="AX16" s="44"/>
      <c r="AY16" s="31">
        <v>900</v>
      </c>
      <c r="AZ16" s="37">
        <f t="shared" si="13"/>
        <v>10406.315009380864</v>
      </c>
      <c r="BA16" s="37">
        <f t="shared" si="14"/>
        <v>12474</v>
      </c>
    </row>
    <row r="17" spans="1:54" customFormat="1">
      <c r="A17" s="31"/>
      <c r="B17" s="32">
        <v>16</v>
      </c>
      <c r="C17" s="31"/>
      <c r="D17" s="31"/>
      <c r="E17" s="31" t="s">
        <v>53</v>
      </c>
      <c r="F17" s="31"/>
      <c r="G17" s="31" t="s">
        <v>95</v>
      </c>
      <c r="H17" s="31" t="s">
        <v>54</v>
      </c>
      <c r="I17" s="31" t="s">
        <v>55</v>
      </c>
      <c r="J17" s="34" t="s">
        <v>56</v>
      </c>
      <c r="K17" s="34" t="s">
        <v>61</v>
      </c>
      <c r="L17" s="33" t="s">
        <v>87</v>
      </c>
      <c r="M17" s="31"/>
      <c r="N17" s="31"/>
      <c r="O17" s="31"/>
      <c r="P17" s="33">
        <v>77.3</v>
      </c>
      <c r="Q17" s="33">
        <v>8.1999999999999993</v>
      </c>
      <c r="R17" s="35">
        <f t="shared" si="7"/>
        <v>9.4268292682926838</v>
      </c>
      <c r="S17" s="36">
        <v>9.4268292682926838</v>
      </c>
      <c r="T17" s="37"/>
      <c r="U17" s="31"/>
      <c r="V17" s="38">
        <v>45</v>
      </c>
      <c r="W17" s="38">
        <v>43</v>
      </c>
      <c r="X17" s="38">
        <v>28</v>
      </c>
      <c r="Y17" s="33"/>
      <c r="Z17" s="46">
        <v>2</v>
      </c>
      <c r="AA17" s="40">
        <f t="shared" si="8"/>
        <v>5.4179999999999999E-2</v>
      </c>
      <c r="AB17" s="41">
        <f t="shared" si="9"/>
        <v>2399.4093761535623</v>
      </c>
      <c r="AC17" s="31">
        <v>2000</v>
      </c>
      <c r="AD17" s="42">
        <f t="shared" si="10"/>
        <v>0.83353846153846145</v>
      </c>
      <c r="AE17" s="34" t="s">
        <v>59</v>
      </c>
      <c r="AF17" s="43">
        <v>0.32800000000000001</v>
      </c>
      <c r="AG17" s="42">
        <f t="shared" si="15"/>
        <v>3.0920000000000005</v>
      </c>
      <c r="AH17" s="42">
        <f t="shared" si="0"/>
        <v>13.352367729831146</v>
      </c>
      <c r="AI17" s="44">
        <v>0</v>
      </c>
      <c r="AJ17" s="42">
        <f t="shared" si="1"/>
        <v>0</v>
      </c>
      <c r="AK17" s="44">
        <v>0</v>
      </c>
      <c r="AL17" s="42">
        <f t="shared" si="2"/>
        <v>0</v>
      </c>
      <c r="AM17" s="44">
        <v>0</v>
      </c>
      <c r="AN17" s="42">
        <f t="shared" si="3"/>
        <v>0</v>
      </c>
      <c r="AO17" s="31" t="s">
        <v>60</v>
      </c>
      <c r="AP17" s="44">
        <v>0</v>
      </c>
      <c r="AQ17" s="42">
        <f t="shared" si="4"/>
        <v>0</v>
      </c>
      <c r="AR17" s="42">
        <f t="shared" si="11"/>
        <v>0</v>
      </c>
      <c r="AS17" s="42">
        <f t="shared" si="5"/>
        <v>13.352367729831146</v>
      </c>
      <c r="AT17" s="45">
        <f t="shared" si="12"/>
        <v>0.15223062032818122</v>
      </c>
      <c r="AU17" s="42">
        <f t="shared" si="6"/>
        <v>34.99</v>
      </c>
      <c r="AV17" s="37">
        <v>15.75</v>
      </c>
      <c r="AW17" s="33">
        <v>34.99</v>
      </c>
      <c r="AX17" s="44"/>
      <c r="AY17" s="31">
        <v>600</v>
      </c>
      <c r="AZ17" s="37">
        <f t="shared" si="13"/>
        <v>8011.4206378986873</v>
      </c>
      <c r="BA17" s="37">
        <f t="shared" si="14"/>
        <v>9450</v>
      </c>
    </row>
    <row r="18" spans="1:54" customFormat="1">
      <c r="A18" s="31"/>
      <c r="B18" s="32">
        <v>17</v>
      </c>
      <c r="C18" s="31"/>
      <c r="D18" s="31"/>
      <c r="E18" s="31" t="s">
        <v>62</v>
      </c>
      <c r="F18" s="31"/>
      <c r="G18" s="31" t="s">
        <v>95</v>
      </c>
      <c r="H18" s="31" t="s">
        <v>88</v>
      </c>
      <c r="I18" s="31" t="s">
        <v>55</v>
      </c>
      <c r="J18" s="34" t="s">
        <v>89</v>
      </c>
      <c r="K18" s="34" t="s">
        <v>90</v>
      </c>
      <c r="L18" s="33" t="s">
        <v>91</v>
      </c>
      <c r="M18" s="31"/>
      <c r="N18" s="31"/>
      <c r="O18" s="31"/>
      <c r="P18" s="33">
        <v>63.1</v>
      </c>
      <c r="Q18" s="33">
        <v>8.1999999999999993</v>
      </c>
      <c r="R18" s="35">
        <f t="shared" si="7"/>
        <v>7.6951219512195133</v>
      </c>
      <c r="S18" s="36">
        <v>7.6951219512195133</v>
      </c>
      <c r="T18" s="37"/>
      <c r="U18" s="31"/>
      <c r="V18" s="47">
        <v>45</v>
      </c>
      <c r="W18" s="47">
        <v>43</v>
      </c>
      <c r="X18" s="47">
        <v>22</v>
      </c>
      <c r="Y18" s="33"/>
      <c r="Z18" s="46">
        <v>2</v>
      </c>
      <c r="AA18" s="40">
        <f t="shared" si="8"/>
        <v>4.2569999999999997E-2</v>
      </c>
      <c r="AB18" s="41">
        <f t="shared" si="9"/>
        <v>3053.7937514681703</v>
      </c>
      <c r="AC18" s="31">
        <v>2000</v>
      </c>
      <c r="AD18" s="42">
        <f t="shared" si="10"/>
        <v>0.65492307692307683</v>
      </c>
      <c r="AE18" s="34" t="s">
        <v>59</v>
      </c>
      <c r="AF18" s="43">
        <v>0.32800000000000001</v>
      </c>
      <c r="AG18" s="42">
        <f t="shared" si="15"/>
        <v>2.5240000000000005</v>
      </c>
      <c r="AH18" s="42">
        <f t="shared" si="0"/>
        <v>10.874045028142591</v>
      </c>
      <c r="AI18" s="44">
        <v>0</v>
      </c>
      <c r="AJ18" s="42">
        <f t="shared" si="1"/>
        <v>0</v>
      </c>
      <c r="AK18" s="44">
        <v>0</v>
      </c>
      <c r="AL18" s="42">
        <f t="shared" si="2"/>
        <v>0</v>
      </c>
      <c r="AM18" s="44">
        <v>0</v>
      </c>
      <c r="AN18" s="42">
        <f t="shared" si="3"/>
        <v>0</v>
      </c>
      <c r="AO18" s="31" t="s">
        <v>60</v>
      </c>
      <c r="AP18" s="44">
        <v>0</v>
      </c>
      <c r="AQ18" s="42">
        <f t="shared" si="4"/>
        <v>0</v>
      </c>
      <c r="AR18" s="42">
        <f t="shared" si="11"/>
        <v>0</v>
      </c>
      <c r="AS18" s="42">
        <f t="shared" si="5"/>
        <v>10.874045028142591</v>
      </c>
      <c r="AT18" s="45">
        <f t="shared" si="12"/>
        <v>0.15900657168270754</v>
      </c>
      <c r="AU18" s="42">
        <f t="shared" si="6"/>
        <v>29.99</v>
      </c>
      <c r="AV18" s="37">
        <v>12.93</v>
      </c>
      <c r="AW18" s="33">
        <v>29.99</v>
      </c>
      <c r="AX18" s="44"/>
      <c r="AY18" s="31">
        <v>900</v>
      </c>
      <c r="AZ18" s="37">
        <f t="shared" si="13"/>
        <v>9786.6405253283319</v>
      </c>
      <c r="BA18" s="37">
        <f t="shared" si="14"/>
        <v>11637</v>
      </c>
    </row>
    <row r="19" spans="1:54" customFormat="1">
      <c r="A19" s="31"/>
      <c r="B19" s="32">
        <v>18</v>
      </c>
      <c r="C19" s="31"/>
      <c r="D19" s="31"/>
      <c r="E19" s="31" t="s">
        <v>62</v>
      </c>
      <c r="F19" s="31"/>
      <c r="G19" s="31" t="s">
        <v>95</v>
      </c>
      <c r="H19" s="31" t="s">
        <v>88</v>
      </c>
      <c r="I19" s="31" t="s">
        <v>55</v>
      </c>
      <c r="J19" s="34" t="s">
        <v>89</v>
      </c>
      <c r="K19" s="34" t="s">
        <v>92</v>
      </c>
      <c r="L19" s="33" t="s">
        <v>91</v>
      </c>
      <c r="M19" s="31"/>
      <c r="N19" s="31"/>
      <c r="O19" s="31"/>
      <c r="P19" s="33">
        <v>72</v>
      </c>
      <c r="Q19" s="33">
        <v>8.1999999999999993</v>
      </c>
      <c r="R19" s="35">
        <f t="shared" si="7"/>
        <v>8.7804878048780495</v>
      </c>
      <c r="S19" s="36">
        <v>8.7804878048780495</v>
      </c>
      <c r="T19" s="37"/>
      <c r="U19" s="31"/>
      <c r="V19" s="47">
        <v>45</v>
      </c>
      <c r="W19" s="47">
        <v>43</v>
      </c>
      <c r="X19" s="47">
        <v>25</v>
      </c>
      <c r="Y19" s="33"/>
      <c r="Z19" s="46">
        <v>2</v>
      </c>
      <c r="AA19" s="40">
        <f t="shared" si="8"/>
        <v>4.8375000000000001E-2</v>
      </c>
      <c r="AB19" s="41">
        <f t="shared" si="9"/>
        <v>2687.3385012919898</v>
      </c>
      <c r="AC19" s="31">
        <v>2000</v>
      </c>
      <c r="AD19" s="42">
        <f t="shared" si="10"/>
        <v>0.74423076923076914</v>
      </c>
      <c r="AE19" s="34" t="s">
        <v>59</v>
      </c>
      <c r="AF19" s="43">
        <v>0.32800000000000001</v>
      </c>
      <c r="AG19" s="42">
        <f t="shared" si="15"/>
        <v>2.8800000000000003</v>
      </c>
      <c r="AH19" s="42">
        <f t="shared" si="0"/>
        <v>12.40471857410882</v>
      </c>
      <c r="AI19" s="44">
        <v>0</v>
      </c>
      <c r="AJ19" s="42">
        <f t="shared" si="1"/>
        <v>0</v>
      </c>
      <c r="AK19" s="44">
        <v>0</v>
      </c>
      <c r="AL19" s="42">
        <f t="shared" si="2"/>
        <v>0</v>
      </c>
      <c r="AM19" s="44">
        <v>0</v>
      </c>
      <c r="AN19" s="42">
        <f t="shared" si="3"/>
        <v>0</v>
      </c>
      <c r="AO19" s="31" t="s">
        <v>60</v>
      </c>
      <c r="AP19" s="44">
        <v>0</v>
      </c>
      <c r="AQ19" s="42">
        <f t="shared" si="4"/>
        <v>0</v>
      </c>
      <c r="AR19" s="42">
        <f t="shared" si="11"/>
        <v>0</v>
      </c>
      <c r="AS19" s="42">
        <f t="shared" si="5"/>
        <v>12.40471857410882</v>
      </c>
      <c r="AT19" s="45">
        <f t="shared" si="12"/>
        <v>0.16690943088590871</v>
      </c>
      <c r="AU19" s="42">
        <f t="shared" si="6"/>
        <v>34.99</v>
      </c>
      <c r="AV19" s="37">
        <v>14.89</v>
      </c>
      <c r="AW19" s="33">
        <v>34.99</v>
      </c>
      <c r="AX19" s="44"/>
      <c r="AY19" s="31">
        <v>600</v>
      </c>
      <c r="AZ19" s="37">
        <f t="shared" si="13"/>
        <v>7442.8311444652918</v>
      </c>
      <c r="BA19" s="37">
        <f t="shared" si="14"/>
        <v>8934</v>
      </c>
    </row>
    <row r="20" spans="1:54" customFormat="1">
      <c r="A20" s="31"/>
      <c r="B20" s="32">
        <v>19</v>
      </c>
      <c r="C20" s="31"/>
      <c r="D20" s="31"/>
      <c r="E20" s="31" t="s">
        <v>62</v>
      </c>
      <c r="F20" s="31"/>
      <c r="G20" s="31" t="s">
        <v>95</v>
      </c>
      <c r="H20" s="31" t="s">
        <v>93</v>
      </c>
      <c r="I20" s="31" t="s">
        <v>55</v>
      </c>
      <c r="J20" s="31" t="s">
        <v>85</v>
      </c>
      <c r="K20" s="31" t="s">
        <v>65</v>
      </c>
      <c r="L20" s="33" t="s">
        <v>94</v>
      </c>
      <c r="M20" s="31"/>
      <c r="N20" s="31"/>
      <c r="O20" s="31"/>
      <c r="P20" s="33">
        <v>61.099999999999994</v>
      </c>
      <c r="Q20" s="33">
        <v>8.1999999999999993</v>
      </c>
      <c r="R20" s="35">
        <f t="shared" si="7"/>
        <v>7.4512195121951219</v>
      </c>
      <c r="S20" s="36">
        <v>7.4512195121951219</v>
      </c>
      <c r="T20" s="37"/>
      <c r="U20" s="31"/>
      <c r="V20" s="38">
        <v>45</v>
      </c>
      <c r="W20" s="38">
        <v>43</v>
      </c>
      <c r="X20" s="38">
        <v>20</v>
      </c>
      <c r="Y20" s="33"/>
      <c r="Z20" s="46">
        <v>2</v>
      </c>
      <c r="AA20" s="40">
        <f t="shared" si="8"/>
        <v>3.8699999999999998E-2</v>
      </c>
      <c r="AB20" s="41">
        <f t="shared" si="9"/>
        <v>3359.1731266149873</v>
      </c>
      <c r="AC20" s="31">
        <v>2000</v>
      </c>
      <c r="AD20" s="42">
        <f t="shared" si="10"/>
        <v>0.5953846153846154</v>
      </c>
      <c r="AE20" s="34" t="s">
        <v>59</v>
      </c>
      <c r="AF20" s="43">
        <v>0.32800000000000001</v>
      </c>
      <c r="AG20" s="42">
        <f t="shared" si="15"/>
        <v>2.444</v>
      </c>
      <c r="AH20" s="42">
        <f t="shared" si="0"/>
        <v>10.490604127579736</v>
      </c>
      <c r="AI20" s="44">
        <v>0</v>
      </c>
      <c r="AJ20" s="42">
        <f t="shared" si="1"/>
        <v>0</v>
      </c>
      <c r="AK20" s="44">
        <v>0</v>
      </c>
      <c r="AL20" s="42">
        <f t="shared" si="2"/>
        <v>0</v>
      </c>
      <c r="AM20" s="44">
        <v>0</v>
      </c>
      <c r="AN20" s="42">
        <f t="shared" si="3"/>
        <v>0</v>
      </c>
      <c r="AO20" s="31" t="s">
        <v>60</v>
      </c>
      <c r="AP20" s="44">
        <v>0</v>
      </c>
      <c r="AQ20" s="42">
        <f t="shared" si="4"/>
        <v>0</v>
      </c>
      <c r="AR20" s="42">
        <f t="shared" si="11"/>
        <v>0</v>
      </c>
      <c r="AS20" s="42">
        <f t="shared" si="5"/>
        <v>10.490604127579736</v>
      </c>
      <c r="AT20" s="45">
        <f t="shared" si="12"/>
        <v>0.20645959700607142</v>
      </c>
      <c r="AU20" s="42">
        <f t="shared" si="6"/>
        <v>29.99</v>
      </c>
      <c r="AV20" s="37">
        <v>13.22</v>
      </c>
      <c r="AW20" s="33">
        <v>29.99</v>
      </c>
      <c r="AX20" s="44"/>
      <c r="AY20" s="31">
        <v>900</v>
      </c>
      <c r="AZ20" s="37">
        <f t="shared" si="13"/>
        <v>9441.5437148217625</v>
      </c>
      <c r="BA20" s="37">
        <f t="shared" si="14"/>
        <v>11898</v>
      </c>
    </row>
    <row r="21" spans="1:54" customFormat="1">
      <c r="A21" s="31"/>
      <c r="B21" s="32">
        <v>20</v>
      </c>
      <c r="C21" s="31"/>
      <c r="D21" s="31"/>
      <c r="E21" s="31" t="s">
        <v>62</v>
      </c>
      <c r="F21" s="31"/>
      <c r="G21" s="31" t="s">
        <v>95</v>
      </c>
      <c r="H21" s="31" t="s">
        <v>93</v>
      </c>
      <c r="I21" s="31" t="s">
        <v>55</v>
      </c>
      <c r="J21" s="31" t="s">
        <v>85</v>
      </c>
      <c r="K21" s="31" t="s">
        <v>67</v>
      </c>
      <c r="L21" s="33" t="s">
        <v>94</v>
      </c>
      <c r="M21" s="31"/>
      <c r="N21" s="31"/>
      <c r="O21" s="31"/>
      <c r="P21" s="33">
        <v>68.8</v>
      </c>
      <c r="Q21" s="33">
        <v>8.1999999999999993</v>
      </c>
      <c r="R21" s="35">
        <f t="shared" si="7"/>
        <v>8.3902439024390247</v>
      </c>
      <c r="S21" s="36">
        <v>8.3902439024390247</v>
      </c>
      <c r="T21" s="37"/>
      <c r="U21" s="31"/>
      <c r="V21" s="38">
        <v>45</v>
      </c>
      <c r="W21" s="38">
        <v>43</v>
      </c>
      <c r="X21" s="38">
        <v>23</v>
      </c>
      <c r="Y21" s="33"/>
      <c r="Z21" s="46">
        <v>2</v>
      </c>
      <c r="AA21" s="40">
        <f t="shared" si="8"/>
        <v>4.4505000000000003E-2</v>
      </c>
      <c r="AB21" s="41">
        <f t="shared" si="9"/>
        <v>2921.0201100999884</v>
      </c>
      <c r="AC21" s="31">
        <v>2000</v>
      </c>
      <c r="AD21" s="42">
        <f t="shared" si="10"/>
        <v>0.68469230769230782</v>
      </c>
      <c r="AE21" s="34" t="s">
        <v>59</v>
      </c>
      <c r="AF21" s="43">
        <v>0.32800000000000001</v>
      </c>
      <c r="AG21" s="42">
        <f t="shared" si="15"/>
        <v>2.7520000000000002</v>
      </c>
      <c r="AH21" s="42">
        <f t="shared" si="0"/>
        <v>11.826936210131333</v>
      </c>
      <c r="AI21" s="44">
        <v>0</v>
      </c>
      <c r="AJ21" s="42">
        <f t="shared" si="1"/>
        <v>0</v>
      </c>
      <c r="AK21" s="44">
        <v>0</v>
      </c>
      <c r="AL21" s="42">
        <f t="shared" si="2"/>
        <v>0</v>
      </c>
      <c r="AM21" s="44">
        <v>0</v>
      </c>
      <c r="AN21" s="42">
        <f t="shared" si="3"/>
        <v>0</v>
      </c>
      <c r="AO21" s="31" t="s">
        <v>60</v>
      </c>
      <c r="AP21" s="44">
        <v>0</v>
      </c>
      <c r="AQ21" s="42">
        <f t="shared" si="4"/>
        <v>0</v>
      </c>
      <c r="AR21" s="42">
        <f t="shared" si="11"/>
        <v>0</v>
      </c>
      <c r="AS21" s="42">
        <f t="shared" si="5"/>
        <v>11.826936210131333</v>
      </c>
      <c r="AT21" s="45">
        <f t="shared" si="12"/>
        <v>0.22242365482371257</v>
      </c>
      <c r="AU21" s="42">
        <f t="shared" si="6"/>
        <v>34.99</v>
      </c>
      <c r="AV21" s="37">
        <v>15.21</v>
      </c>
      <c r="AW21" s="33">
        <v>34.99</v>
      </c>
      <c r="AX21" s="44"/>
      <c r="AY21" s="31">
        <v>600</v>
      </c>
      <c r="AZ21" s="37">
        <f t="shared" si="13"/>
        <v>7096.1617260787998</v>
      </c>
      <c r="BA21" s="37">
        <f t="shared" si="14"/>
        <v>9126</v>
      </c>
    </row>
    <row r="22" spans="1:54" s="5" customForma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Q22" s="4"/>
      <c r="U22" s="1"/>
      <c r="V22" s="4"/>
      <c r="W22" s="4"/>
      <c r="X22" s="4"/>
      <c r="Y22" s="4"/>
      <c r="Z22" s="6"/>
      <c r="AA22" s="4"/>
      <c r="AB22" s="6"/>
      <c r="AC22" s="1"/>
      <c r="AE22" s="1"/>
      <c r="AF22" s="7"/>
      <c r="AI22" s="7"/>
      <c r="AK22" s="7"/>
      <c r="AM22" s="7"/>
      <c r="AO22" s="1"/>
      <c r="AP22" s="7"/>
      <c r="AT22" s="7"/>
      <c r="AW22" s="7"/>
      <c r="BA22" s="7"/>
      <c r="BB22" s="6"/>
    </row>
  </sheetData>
  <sheetProtection insertRows="0" deleteRows="0" sort="0"/>
  <protectedRanges>
    <protectedRange sqref="AR2:AU21 B23:AY264 AU22:AX22 AZ22:BB22 Y2:AQ21 B22:AQ22 B2:F21 AW2:AY21 H2:U21" name="Range1"/>
    <protectedRange sqref="G2:G21" name="Range1_1"/>
  </protectedRange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zhuwenting</cp:lastModifiedBy>
  <dcterms:created xsi:type="dcterms:W3CDTF">2025-03-31T23:56:50Z</dcterms:created>
  <dcterms:modified xsi:type="dcterms:W3CDTF">2025-04-01T01:34:17Z</dcterms:modified>
</cp:coreProperties>
</file>